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総務部\会議関係\総会関係\議案書等\ホームページ掲載用データ　Ⅰ\2022年度（令和4年度）\"/>
    </mc:Choice>
  </mc:AlternateContent>
  <xr:revisionPtr revIDLastSave="0" documentId="13_ncr:1_{80777F7C-A049-495B-93E7-586D6610305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表紙" sheetId="1" r:id="rId1"/>
    <sheet name="貸借対照表" sheetId="2" r:id="rId2"/>
    <sheet name="正味財産増減計算書" sheetId="4" r:id="rId3"/>
    <sheet name="財務諸表注記" sheetId="6" r:id="rId4"/>
    <sheet name="附属明細書" sheetId="11" r:id="rId5"/>
  </sheets>
  <definedNames>
    <definedName name="_xlnm.Print_Area" localSheetId="2">正味財産増減計算書!$A$1:$D$118</definedName>
    <definedName name="_xlnm.Print_Area" localSheetId="1">貸借対照表!$A$1:$J$64</definedName>
    <definedName name="_xlnm.Print_Area" localSheetId="0">表紙!$A$1:$F$39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4" l="1"/>
  <c r="B51" i="4"/>
  <c r="B39" i="4"/>
  <c r="C64" i="2" l="1"/>
  <c r="B53" i="4"/>
  <c r="B59" i="4"/>
  <c r="B69" i="4"/>
  <c r="B72" i="4" l="1"/>
  <c r="C104" i="4"/>
  <c r="C106" i="4" s="1"/>
  <c r="C108" i="4" s="1"/>
  <c r="B66" i="4" l="1"/>
  <c r="B64" i="4" l="1"/>
  <c r="D69" i="4"/>
  <c r="B8" i="4"/>
  <c r="C18" i="2"/>
  <c r="I62" i="2"/>
  <c r="B34" i="4"/>
  <c r="D44" i="4" l="1"/>
  <c r="B10" i="4"/>
  <c r="B114" i="4"/>
  <c r="D111" i="4"/>
  <c r="D38" i="4"/>
  <c r="B36" i="4"/>
  <c r="H51" i="6"/>
  <c r="D60" i="4" l="1"/>
  <c r="D22" i="4"/>
  <c r="D26" i="4"/>
  <c r="B23" i="4"/>
  <c r="B30" i="4"/>
  <c r="D31" i="4"/>
  <c r="C47" i="2"/>
  <c r="I47" i="2" s="1"/>
  <c r="I40" i="2"/>
  <c r="I17" i="2"/>
  <c r="D30" i="4" l="1"/>
  <c r="B32" i="4"/>
  <c r="D61" i="4"/>
  <c r="D54" i="4"/>
  <c r="D55" i="4"/>
  <c r="D56" i="4"/>
  <c r="D65" i="4"/>
  <c r="D66" i="4"/>
  <c r="D67" i="4"/>
  <c r="D68" i="4"/>
  <c r="D70" i="4"/>
  <c r="B27" i="4"/>
  <c r="I16" i="2"/>
  <c r="D110" i="4" l="1"/>
  <c r="D112" i="4"/>
  <c r="D64" i="4" l="1"/>
  <c r="D92" i="4"/>
  <c r="B71" i="4"/>
  <c r="B93" i="4" s="1"/>
  <c r="I14" i="2"/>
  <c r="F43" i="6" l="1"/>
  <c r="J43" i="6"/>
  <c r="H30" i="6"/>
  <c r="F30" i="6"/>
  <c r="D30" i="6"/>
  <c r="J29" i="6"/>
  <c r="D42" i="6" s="1"/>
  <c r="J28" i="6"/>
  <c r="J26" i="6"/>
  <c r="D39" i="6" s="1"/>
  <c r="H39" i="6" s="1"/>
  <c r="J25" i="6"/>
  <c r="D38" i="6" s="1"/>
  <c r="H38" i="6" s="1"/>
  <c r="F52" i="6"/>
  <c r="D52" i="6"/>
  <c r="H52" i="6"/>
  <c r="H43" i="6" l="1"/>
  <c r="D43" i="6"/>
  <c r="J30" i="6"/>
  <c r="I58" i="2" l="1"/>
  <c r="I55" i="2"/>
  <c r="I56" i="2" s="1"/>
  <c r="C56" i="2"/>
  <c r="I45" i="2"/>
  <c r="I46" i="2"/>
  <c r="D45" i="4" l="1"/>
  <c r="I32" i="2" l="1"/>
  <c r="I25" i="2"/>
  <c r="D80" i="4" l="1"/>
  <c r="B17" i="4"/>
  <c r="B12" i="4"/>
  <c r="C26" i="2" l="1"/>
  <c r="I26" i="2" s="1"/>
  <c r="D58" i="4" l="1"/>
  <c r="D29" i="4"/>
  <c r="D11" i="4"/>
  <c r="D10" i="4"/>
  <c r="I8" i="2"/>
  <c r="I18" i="2"/>
  <c r="I15" i="2"/>
  <c r="D75" i="4"/>
  <c r="D76" i="4"/>
  <c r="I42" i="2"/>
  <c r="D20" i="4"/>
  <c r="D21" i="4"/>
  <c r="D114" i="4"/>
  <c r="I61" i="2"/>
  <c r="C51" i="2"/>
  <c r="I51" i="2" s="1"/>
  <c r="I41" i="2"/>
  <c r="I43" i="2"/>
  <c r="I44" i="2"/>
  <c r="C35" i="2"/>
  <c r="I29" i="2"/>
  <c r="I30" i="2"/>
  <c r="I31" i="2"/>
  <c r="I33" i="2"/>
  <c r="I34" i="2"/>
  <c r="I28" i="2"/>
  <c r="C23" i="2"/>
  <c r="I22" i="2"/>
  <c r="I9" i="2"/>
  <c r="I10" i="2"/>
  <c r="I11" i="2"/>
  <c r="I12" i="2"/>
  <c r="I13" i="2"/>
  <c r="D14" i="4"/>
  <c r="D24" i="4"/>
  <c r="D41" i="4"/>
  <c r="D52" i="4"/>
  <c r="D53" i="4"/>
  <c r="D59" i="4"/>
  <c r="D62" i="4"/>
  <c r="D63" i="4"/>
  <c r="D74" i="4"/>
  <c r="D77" i="4"/>
  <c r="D79" i="4"/>
  <c r="D83" i="4"/>
  <c r="D85" i="4"/>
  <c r="D87" i="4"/>
  <c r="D89" i="4"/>
  <c r="D95" i="4"/>
  <c r="D105" i="4"/>
  <c r="D84" i="4"/>
  <c r="D78" i="4"/>
  <c r="D86" i="4"/>
  <c r="D88" i="4"/>
  <c r="D46" i="4"/>
  <c r="D81" i="4"/>
  <c r="D57" i="4"/>
  <c r="D91" i="4"/>
  <c r="D96" i="4"/>
  <c r="D113" i="4"/>
  <c r="D102" i="4"/>
  <c r="D100" i="4"/>
  <c r="B103" i="4"/>
  <c r="D103" i="4" s="1"/>
  <c r="D48" i="4"/>
  <c r="D49" i="4"/>
  <c r="D47" i="4"/>
  <c r="D90" i="4"/>
  <c r="C36" i="2" l="1"/>
  <c r="C37" i="2" s="1"/>
  <c r="D9" i="4"/>
  <c r="D72" i="4"/>
  <c r="I23" i="2"/>
  <c r="D50" i="4"/>
  <c r="I35" i="2"/>
  <c r="D82" i="4"/>
  <c r="D36" i="4"/>
  <c r="D37" i="4"/>
  <c r="D27" i="4"/>
  <c r="D15" i="4"/>
  <c r="D18" i="4"/>
  <c r="D73" i="4"/>
  <c r="C52" i="2"/>
  <c r="D51" i="4"/>
  <c r="D8" i="4"/>
  <c r="D40" i="4"/>
  <c r="D13" i="4"/>
  <c r="D25" i="4"/>
  <c r="D28" i="4"/>
  <c r="D19" i="4"/>
  <c r="C60" i="2" l="1"/>
  <c r="C63" i="2" s="1"/>
  <c r="D39" i="4"/>
  <c r="D71" i="4"/>
  <c r="D23" i="4"/>
  <c r="B16" i="4"/>
  <c r="B42" i="4" s="1"/>
  <c r="I52" i="2"/>
  <c r="I36" i="2"/>
  <c r="I37" i="2"/>
  <c r="D12" i="4"/>
  <c r="D35" i="4"/>
  <c r="D34" i="4"/>
  <c r="D33" i="4"/>
  <c r="D32" i="4"/>
  <c r="I60" i="2" l="1"/>
  <c r="I64" i="2"/>
  <c r="I63" i="2"/>
  <c r="D17" i="4"/>
  <c r="D93" i="4" l="1"/>
  <c r="B94" i="4"/>
  <c r="B97" i="4" s="1"/>
  <c r="B104" i="4" s="1"/>
  <c r="D16" i="4"/>
  <c r="D42" i="4" l="1"/>
  <c r="D94" i="4" l="1"/>
  <c r="B106" i="4"/>
  <c r="D97" i="4" l="1"/>
  <c r="D104" i="4" l="1"/>
  <c r="D106" i="4" l="1"/>
  <c r="D107" i="4" l="1"/>
  <c r="B108" i="4" l="1"/>
  <c r="B115" i="4" l="1"/>
  <c r="D115" i="4" s="1"/>
  <c r="D108" i="4"/>
</calcChain>
</file>

<file path=xl/sharedStrings.xml><?xml version="1.0" encoding="utf-8"?>
<sst xmlns="http://schemas.openxmlformats.org/spreadsheetml/2006/main" count="359" uniqueCount="234">
  <si>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</si>
  <si>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</si>
  <si>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</si>
  <si>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</si>
  <si>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</si>
  <si>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</si>
  <si>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</si>
  <si>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</si>
  <si>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</si>
  <si>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</si>
  <si>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</si>
  <si>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</si>
  <si>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</si>
  <si>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</si>
  <si>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</si>
  <si>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</si>
  <si>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</si>
  <si>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</si>
  <si>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</si>
  <si>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</si>
  <si>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</si>
  <si>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</si>
  <si>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</si>
  <si>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</si>
  <si>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</si>
  <si>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</si>
  <si>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</si>
  <si>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</si>
  <si>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</si>
  <si>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</si>
  <si>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</si>
  <si>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</si>
  <si>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</si>
  <si>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</si>
  <si>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</si>
  <si>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</si>
  <si>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</si>
  <si>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</si>
  <si>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</si>
  <si>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</si>
  <si>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</si>
  <si>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</si>
  <si>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</si>
  <si>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</si>
  <si>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</si>
  <si>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</si>
  <si>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</si>
  <si>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</si>
  <si>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</si>
  <si>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</si>
  <si>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</si>
  <si>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</si>
  <si>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</si>
  <si>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</si>
  <si>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</si>
  <si>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</si>
  <si>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</si>
  <si>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</si>
  <si>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</si>
  <si>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</si>
  <si>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</si>
  <si>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</si>
  <si>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</si>
  <si>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</si>
  <si>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</si>
  <si>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</si>
  <si>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</si>
  <si>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</si>
  <si>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</si>
  <si>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</si>
  <si>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</si>
  <si>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</si>
  <si>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</si>
  <si>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</si>
  <si>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</si>
  <si>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</si>
  <si>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</si>
  <si>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</si>
  <si>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</si>
  <si>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</si>
  <si>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</si>
  <si>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</si>
  <si>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</si>
  <si>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</si>
  <si>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</si>
  <si>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</si>
  <si>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</si>
  <si>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</si>
  <si>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</si>
  <si>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</si>
  <si>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</si>
  <si>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</si>
  <si>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</si>
  <si>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　　　　　　　役員報酬　　</t>
  </si>
  <si>
    <t>　　　　　　  給与手当</t>
  </si>
  <si>
    <t>　　　　　　　法定福利費 　　</t>
  </si>
  <si>
    <t>　 　　　基本財産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</si>
  <si>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</si>
  <si>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</si>
  <si>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</si>
  <si>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</si>
  <si>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</si>
  <si>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</si>
  <si>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</si>
  <si>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</si>
  <si>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</si>
  <si>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</si>
  <si>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</si>
  <si>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</si>
  <si>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</si>
  <si>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</si>
  <si>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</si>
  <si>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</si>
  <si>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</si>
  <si>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</si>
  <si>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</si>
  <si>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</si>
  <si>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</si>
  <si>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</si>
  <si>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</si>
  <si>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</si>
  <si>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</si>
  <si>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</si>
  <si>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　　　　　　福利厚生費</t>
    <rPh sb="7" eb="9">
      <t>フクリ</t>
    </rPh>
    <rPh sb="9" eb="12">
      <t>コウセイヒ</t>
    </rPh>
    <phoneticPr fontId="7"/>
  </si>
  <si>
    <t xml:space="preserve">         前受金</t>
    <rPh sb="9" eb="11">
      <t>マエウケ</t>
    </rPh>
    <rPh sb="11" eb="12">
      <t>キン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</si>
  <si>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</si>
  <si>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① 基本財産運用益</t>
    <rPh sb="4" eb="6">
      <t>キホン</t>
    </rPh>
    <rPh sb="6" eb="8">
      <t>ザイサン</t>
    </rPh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</si>
  <si>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</si>
  <si>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該当なし。</t>
    <rPh sb="0" eb="2">
      <t>ガイトウ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</si>
  <si>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</si>
  <si>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</si>
  <si>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</si>
  <si>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</si>
  <si>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</si>
  <si>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(単位：円)</t>
    <rPh sb="1" eb="3">
      <t>タンイ</t>
    </rPh>
    <rPh sb="4" eb="5">
      <t>エン</t>
    </rPh>
    <phoneticPr fontId="7"/>
  </si>
  <si>
    <t>　　　　　その他</t>
    <rPh sb="7" eb="8">
      <t>タ</t>
    </rPh>
    <phoneticPr fontId="7"/>
  </si>
  <si>
    <t>　　　　　受取負担金</t>
    <rPh sb="7" eb="10">
      <t>フタンキン</t>
    </rPh>
    <phoneticPr fontId="7"/>
  </si>
  <si>
    <t>　　　　　　　　　経常収益計</t>
    <phoneticPr fontId="7"/>
  </si>
  <si>
    <t>）</t>
    <phoneticPr fontId="7"/>
  </si>
  <si>
    <t>　　　　　　租税公課</t>
    <rPh sb="6" eb="8">
      <t>ソゼイ</t>
    </rPh>
    <rPh sb="8" eb="10">
      <t>コウカ</t>
    </rPh>
    <phoneticPr fontId="7"/>
  </si>
  <si>
    <t>　　(2)特定資産</t>
    <rPh sb="5" eb="7">
      <t>トクテイ</t>
    </rPh>
    <rPh sb="7" eb="9">
      <t>シサン</t>
    </rPh>
    <phoneticPr fontId="7"/>
  </si>
  <si>
    <t>　　(3) その他固定資産</t>
    <phoneticPr fontId="7"/>
  </si>
  <si>
    <t>　　  　基本資産合計</t>
    <rPh sb="5" eb="7">
      <t>キホン</t>
    </rPh>
    <phoneticPr fontId="7"/>
  </si>
  <si>
    <t>　　　　　受取協賛金</t>
    <rPh sb="5" eb="7">
      <t>ウケトリ</t>
    </rPh>
    <rPh sb="7" eb="10">
      <t>キョウサンキン</t>
    </rPh>
    <phoneticPr fontId="7"/>
  </si>
  <si>
    <t>　　　　　　　受　取　寄　付　金</t>
    <rPh sb="7" eb="8">
      <t>ウケ</t>
    </rPh>
    <rPh sb="9" eb="10">
      <t>トリ</t>
    </rPh>
    <rPh sb="11" eb="12">
      <t>ヤドリキ</t>
    </rPh>
    <rPh sb="13" eb="14">
      <t>ツキ</t>
    </rPh>
    <rPh sb="15" eb="16">
      <t>キン</t>
    </rPh>
    <phoneticPr fontId="7"/>
  </si>
  <si>
    <t>　　　　 ソフトウェア</t>
    <phoneticPr fontId="7"/>
  </si>
  <si>
    <t>　　　　 仮受金</t>
    <rPh sb="5" eb="7">
      <t>カリウケ</t>
    </rPh>
    <rPh sb="7" eb="8">
      <t>キン</t>
    </rPh>
    <phoneticPr fontId="7"/>
  </si>
  <si>
    <t>　　　　　　諸謝金</t>
    <rPh sb="6" eb="9">
      <t>ショシャキン</t>
    </rPh>
    <phoneticPr fontId="7"/>
  </si>
  <si>
    <t xml:space="preserve">        寄付金</t>
    <rPh sb="8" eb="11">
      <t>キフキン</t>
    </rPh>
    <phoneticPr fontId="7"/>
  </si>
  <si>
    <t>　(1)　固定資産の減価償却の方法</t>
    <rPh sb="5" eb="7">
      <t>コテイ</t>
    </rPh>
    <rPh sb="7" eb="9">
      <t>シサン</t>
    </rPh>
    <rPh sb="10" eb="12">
      <t>ゲンカ</t>
    </rPh>
    <rPh sb="12" eb="14">
      <t>ショウキャク</t>
    </rPh>
    <rPh sb="15" eb="17">
      <t>ホウホウ</t>
    </rPh>
    <phoneticPr fontId="2"/>
  </si>
  <si>
    <t>　無形固定資産</t>
    <rPh sb="1" eb="3">
      <t>ムケイ</t>
    </rPh>
    <rPh sb="3" eb="7">
      <t>コテイシサン</t>
    </rPh>
    <phoneticPr fontId="2"/>
  </si>
  <si>
    <t>　　　　　 会議費 　　</t>
    <phoneticPr fontId="7"/>
  </si>
  <si>
    <t>　　　　 　旅費交通費 　　</t>
    <phoneticPr fontId="7"/>
  </si>
  <si>
    <t>　　　 　　通信運搬費 　　</t>
    <phoneticPr fontId="7"/>
  </si>
  <si>
    <t>　　　 　　減価償却費</t>
    <rPh sb="6" eb="8">
      <t>ゲンカ</t>
    </rPh>
    <rPh sb="8" eb="10">
      <t>ショウキャク</t>
    </rPh>
    <rPh sb="10" eb="11">
      <t>ヒ</t>
    </rPh>
    <phoneticPr fontId="7"/>
  </si>
  <si>
    <t>　　　　 　什器備品費 　　</t>
    <rPh sb="6" eb="8">
      <t>ジュウキ</t>
    </rPh>
    <rPh sb="8" eb="10">
      <t>ビヒン</t>
    </rPh>
    <phoneticPr fontId="7"/>
  </si>
  <si>
    <t>　　　　 　会場費 　　</t>
    <rPh sb="6" eb="8">
      <t>カイジョウ</t>
    </rPh>
    <phoneticPr fontId="7"/>
  </si>
  <si>
    <t>　　　　 　広報費</t>
    <rPh sb="6" eb="8">
      <t>コウホウ</t>
    </rPh>
    <rPh sb="8" eb="9">
      <t>ヒ</t>
    </rPh>
    <phoneticPr fontId="7"/>
  </si>
  <si>
    <t>　　　　 　印刷製本費</t>
    <rPh sb="6" eb="8">
      <t>インサツ</t>
    </rPh>
    <rPh sb="8" eb="10">
      <t>セイホン</t>
    </rPh>
    <rPh sb="10" eb="11">
      <t>ヒ</t>
    </rPh>
    <phoneticPr fontId="7"/>
  </si>
  <si>
    <t>　　　　 　消耗品費 　　</t>
    <phoneticPr fontId="7"/>
  </si>
  <si>
    <t>　　　　 　保守修繕費 　　</t>
    <rPh sb="6" eb="8">
      <t>ホシュ</t>
    </rPh>
    <rPh sb="8" eb="10">
      <t>シュウゼン</t>
    </rPh>
    <phoneticPr fontId="7"/>
  </si>
  <si>
    <t>　　　　 　光熱水料費 　　</t>
    <phoneticPr fontId="7"/>
  </si>
  <si>
    <t>　　　　 　賃借料 　　</t>
    <phoneticPr fontId="7"/>
  </si>
  <si>
    <t>　　　　 　支払手数料</t>
    <phoneticPr fontId="7"/>
  </si>
  <si>
    <t>　　　　 　租税公課 　　</t>
    <rPh sb="6" eb="8">
      <t>ソゼイ</t>
    </rPh>
    <rPh sb="8" eb="10">
      <t>コウカ</t>
    </rPh>
    <phoneticPr fontId="7"/>
  </si>
  <si>
    <t>　　　　 　雑費 　　</t>
    <phoneticPr fontId="7"/>
  </si>
  <si>
    <t>　　ソフトウエア・・・定額法による均等償却を採用している。</t>
    <rPh sb="11" eb="13">
      <t>テイガク</t>
    </rPh>
    <rPh sb="13" eb="14">
      <t>ホウ</t>
    </rPh>
    <rPh sb="17" eb="19">
      <t>キントウ</t>
    </rPh>
    <rPh sb="19" eb="21">
      <t>ショウキャク</t>
    </rPh>
    <rPh sb="22" eb="24">
      <t>サイヨウ</t>
    </rPh>
    <phoneticPr fontId="2"/>
  </si>
  <si>
    <t>４　固定資産の取得価額、減価償却累計額及び当期末残高</t>
    <rPh sb="2" eb="4">
      <t>コテイ</t>
    </rPh>
    <rPh sb="4" eb="6">
      <t>シサン</t>
    </rPh>
    <rPh sb="7" eb="9">
      <t>シュトク</t>
    </rPh>
    <rPh sb="9" eb="11">
      <t>カガク</t>
    </rPh>
    <rPh sb="12" eb="14">
      <t>ゲンカ</t>
    </rPh>
    <rPh sb="14" eb="16">
      <t>ショウキャク</t>
    </rPh>
    <rPh sb="16" eb="18">
      <t>ルイケイ</t>
    </rPh>
    <rPh sb="18" eb="19">
      <t>ガク</t>
    </rPh>
    <rPh sb="19" eb="20">
      <t>オヨ</t>
    </rPh>
    <rPh sb="21" eb="22">
      <t>トウ</t>
    </rPh>
    <rPh sb="22" eb="24">
      <t>キマツ</t>
    </rPh>
    <rPh sb="24" eb="26">
      <t>ザンダカ</t>
    </rPh>
    <phoneticPr fontId="2"/>
  </si>
  <si>
    <t>固定資産の取得価額、減価償却累計額及び当期末残高は、次のとおりである。</t>
    <rPh sb="0" eb="4">
      <t>コテイシサン</t>
    </rPh>
    <rPh sb="5" eb="9">
      <t>シュトクカガク</t>
    </rPh>
    <rPh sb="10" eb="14">
      <t>ゲンカショウキャク</t>
    </rPh>
    <rPh sb="14" eb="17">
      <t>ルイケイガク</t>
    </rPh>
    <rPh sb="17" eb="18">
      <t>オヨ</t>
    </rPh>
    <rPh sb="19" eb="22">
      <t>トウキマツ</t>
    </rPh>
    <rPh sb="22" eb="24">
      <t>ザンダカ</t>
    </rPh>
    <rPh sb="26" eb="27">
      <t>ツギ</t>
    </rPh>
    <phoneticPr fontId="2"/>
  </si>
  <si>
    <t>（単位：円）</t>
    <rPh sb="1" eb="3">
      <t>タンイ</t>
    </rPh>
    <rPh sb="4" eb="5">
      <t>エン</t>
    </rPh>
    <phoneticPr fontId="2"/>
  </si>
  <si>
    <t>科　　　　　　目</t>
    <rPh sb="0" eb="1">
      <t>カ</t>
    </rPh>
    <rPh sb="7" eb="8">
      <t>メ</t>
    </rPh>
    <phoneticPr fontId="2"/>
  </si>
  <si>
    <t>取得価額</t>
    <rPh sb="0" eb="4">
      <t>シュトクカガク</t>
    </rPh>
    <phoneticPr fontId="2"/>
  </si>
  <si>
    <t>減価償却累計額</t>
    <rPh sb="0" eb="4">
      <t>ゲンカショウキャク</t>
    </rPh>
    <rPh sb="4" eb="7">
      <t>ルイケイガク</t>
    </rPh>
    <phoneticPr fontId="2"/>
  </si>
  <si>
    <t>当期末残高</t>
    <rPh sb="0" eb="3">
      <t>トウキマツ</t>
    </rPh>
    <rPh sb="3" eb="5">
      <t>ザンダカ</t>
    </rPh>
    <phoneticPr fontId="2"/>
  </si>
  <si>
    <t>無形固定資産</t>
    <rPh sb="0" eb="6">
      <t>ムケイコテイシサン</t>
    </rPh>
    <phoneticPr fontId="2"/>
  </si>
  <si>
    <t xml:space="preserve">  ソフトウエア</t>
    <phoneticPr fontId="2"/>
  </si>
  <si>
    <t>合　　　　計</t>
    <rPh sb="0" eb="1">
      <t>ゴウ</t>
    </rPh>
    <rPh sb="5" eb="6">
      <t>ケイ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</si>
  <si>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</si>
  <si>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</si>
  <si>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前期末残高</t>
    <rPh sb="0" eb="3">
      <t>ゼンキマツ</t>
    </rPh>
    <rPh sb="3" eb="5">
      <t>ザンダカ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</si>
  <si>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</si>
  <si>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</si>
  <si>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基本財産</t>
    <rPh sb="0" eb="2">
      <t>キホン</t>
    </rPh>
    <rPh sb="2" eb="4">
      <t>ザイサン</t>
    </rPh>
    <phoneticPr fontId="2"/>
  </si>
  <si>
    <t xml:space="preserve">  定期預金</t>
    <rPh sb="2" eb="4">
      <t>テイキ</t>
    </rPh>
    <rPh sb="4" eb="6">
      <t>ヨキン</t>
    </rPh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</si>
  <si>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</si>
  <si>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特定資産</t>
    <rPh sb="0" eb="2">
      <t>トクテイ</t>
    </rPh>
    <rPh sb="2" eb="4">
      <t>シサン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</si>
  <si>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7"/>
  </si>
  <si>
    <t>　　　　特定資産合計</t>
    <rPh sb="4" eb="6">
      <t>トクテイ</t>
    </rPh>
    <rPh sb="6" eb="8">
      <t>シサン</t>
    </rPh>
    <rPh sb="8" eb="10">
      <t>ゴウケイ</t>
    </rPh>
    <phoneticPr fontId="7"/>
  </si>
  <si>
    <t>　東京五輪・パラリンピック積立資産</t>
    <rPh sb="1" eb="3">
      <t>トウキョウ</t>
    </rPh>
    <rPh sb="3" eb="5">
      <t>ゴリン</t>
    </rPh>
    <rPh sb="13" eb="15">
      <t>ツミタテ</t>
    </rPh>
    <rPh sb="15" eb="17">
      <t>シサン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</si>
  <si>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</si>
  <si>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</si>
  <si>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</si>
  <si>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</si>
  <si>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</si>
  <si>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定期預金</t>
    <rPh sb="1" eb="3">
      <t>テイキ</t>
    </rPh>
    <rPh sb="3" eb="5">
      <t>ヨキン</t>
    </rPh>
    <phoneticPr fontId="2"/>
  </si>
  <si>
    <t>―</t>
    <phoneticPr fontId="2"/>
  </si>
  <si>
    <t>　　　　 未収金</t>
    <rPh sb="5" eb="8">
      <t>ミシュウキン</t>
    </rPh>
    <phoneticPr fontId="7"/>
  </si>
  <si>
    <t xml:space="preserve"> 　　　　未払金</t>
    <rPh sb="6" eb="7">
      <t>ハラ</t>
    </rPh>
    <rPh sb="7" eb="8">
      <t>キン</t>
    </rPh>
    <phoneticPr fontId="4"/>
  </si>
  <si>
    <t>　　　　　 労働保険料</t>
    <rPh sb="6" eb="8">
      <t>ロウドウ</t>
    </rPh>
    <rPh sb="8" eb="11">
      <t>ホケンリョウ</t>
    </rPh>
    <phoneticPr fontId="7"/>
  </si>
  <si>
    <t>　　　　　　企画部経費</t>
    <rPh sb="6" eb="8">
      <t>キカク</t>
    </rPh>
    <rPh sb="8" eb="9">
      <t>ブ</t>
    </rPh>
    <rPh sb="9" eb="11">
      <t>ケイヒ</t>
    </rPh>
    <phoneticPr fontId="7"/>
  </si>
  <si>
    <t>　　</t>
    <phoneticPr fontId="7"/>
  </si>
  <si>
    <t>　　　　　　　　展望印刷費</t>
    <rPh sb="8" eb="10">
      <t>テンボウ</t>
    </rPh>
    <rPh sb="10" eb="12">
      <t>インサツ</t>
    </rPh>
    <rPh sb="12" eb="13">
      <t>ヒ</t>
    </rPh>
    <phoneticPr fontId="7"/>
  </si>
  <si>
    <t>　　　　　　　　その他印刷費</t>
    <rPh sb="10" eb="11">
      <t>タ</t>
    </rPh>
    <rPh sb="11" eb="13">
      <t>インサツ</t>
    </rPh>
    <rPh sb="13" eb="14">
      <t>ヒ</t>
    </rPh>
    <phoneticPr fontId="7"/>
  </si>
  <si>
    <t>　　　　　　　　　オリンピック関連経費</t>
    <rPh sb="15" eb="17">
      <t>カンレン</t>
    </rPh>
    <rPh sb="17" eb="19">
      <t>ケイヒ</t>
    </rPh>
    <phoneticPr fontId="7"/>
  </si>
  <si>
    <t>　　　　　　　　　その他経費</t>
    <rPh sb="11" eb="12">
      <t>タ</t>
    </rPh>
    <rPh sb="12" eb="14">
      <t>ケイヒ</t>
    </rPh>
    <phoneticPr fontId="7"/>
  </si>
  <si>
    <t>　　　　 貯蔵品</t>
    <rPh sb="5" eb="8">
      <t>チョゾウヒン</t>
    </rPh>
    <phoneticPr fontId="7"/>
  </si>
  <si>
    <t>　　　　　　読手講習経費</t>
    <rPh sb="6" eb="7">
      <t>ヨ</t>
    </rPh>
    <rPh sb="7" eb="8">
      <t>テ</t>
    </rPh>
    <rPh sb="8" eb="10">
      <t>コウシュウ</t>
    </rPh>
    <rPh sb="10" eb="12">
      <t>ケイヒ</t>
    </rPh>
    <phoneticPr fontId="7"/>
  </si>
  <si>
    <t>　(3)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</si>
  <si>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>　　　　 前払費用</t>
    <rPh sb="5" eb="7">
      <t>マエバラ</t>
    </rPh>
    <rPh sb="7" eb="9">
      <t>ヒヨウ</t>
    </rPh>
    <phoneticPr fontId="7"/>
  </si>
  <si>
    <t>　　　　 短期借入金</t>
    <rPh sb="5" eb="7">
      <t>タンキ</t>
    </rPh>
    <rPh sb="7" eb="10">
      <t>カリイレキン</t>
    </rPh>
    <phoneticPr fontId="7"/>
  </si>
  <si>
    <t>　　② 特定資産運用益</t>
    <rPh sb="4" eb="11">
      <t>トクテイシサンウンヨウエキ</t>
    </rPh>
    <phoneticPr fontId="7"/>
  </si>
  <si>
    <t>　　　　　特定資産受取利息</t>
    <rPh sb="5" eb="7">
      <t>トクテイ</t>
    </rPh>
    <rPh sb="7" eb="9">
      <t>シサン</t>
    </rPh>
    <rPh sb="9" eb="11">
      <t>ウケトリ</t>
    </rPh>
    <rPh sb="11" eb="13">
      <t>リソク</t>
    </rPh>
    <phoneticPr fontId="7"/>
  </si>
  <si>
    <t>　　　　 　受取補助金</t>
    <rPh sb="6" eb="8">
      <t>ウケトリ</t>
    </rPh>
    <rPh sb="8" eb="11">
      <t>ホジョキン</t>
    </rPh>
    <phoneticPr fontId="7"/>
  </si>
  <si>
    <t>　　　　　一般寄附金</t>
    <rPh sb="5" eb="7">
      <t>イッパン</t>
    </rPh>
    <rPh sb="7" eb="10">
      <t>キフキン</t>
    </rPh>
    <phoneticPr fontId="7"/>
  </si>
  <si>
    <t>　　　　　　その他</t>
    <rPh sb="8" eb="9">
      <t>タ</t>
    </rPh>
    <phoneticPr fontId="7"/>
  </si>
  <si>
    <t>　　　　　　普及指導部経費</t>
    <rPh sb="6" eb="11">
      <t>フキュウシドウブ</t>
    </rPh>
    <rPh sb="11" eb="13">
      <t>ケイヒ</t>
    </rPh>
    <phoneticPr fontId="7"/>
  </si>
  <si>
    <t>　　　　　受取寄付金指定振替額</t>
    <rPh sb="5" eb="10">
      <t>ウケトリキフキン</t>
    </rPh>
    <rPh sb="10" eb="12">
      <t>シテイ</t>
    </rPh>
    <rPh sb="12" eb="15">
      <t>フリカエガク</t>
    </rPh>
    <phoneticPr fontId="7"/>
  </si>
  <si>
    <t>　　　　　　　一般正味財産への振替</t>
    <rPh sb="7" eb="9">
      <t>イッパン</t>
    </rPh>
    <rPh sb="9" eb="11">
      <t>ショウミ</t>
    </rPh>
    <rPh sb="11" eb="13">
      <t>ザイサン</t>
    </rPh>
    <rPh sb="15" eb="17">
      <t>フリカエ</t>
    </rPh>
    <phoneticPr fontId="7"/>
  </si>
  <si>
    <t xml:space="preserve">  (2)</t>
    <phoneticPr fontId="7"/>
  </si>
  <si>
    <t>棚卸資産の評価基準及び評価方法</t>
    <rPh sb="0" eb="2">
      <t>タナオロシ</t>
    </rPh>
    <rPh sb="2" eb="4">
      <t>シサン</t>
    </rPh>
    <rPh sb="5" eb="7">
      <t>ヒョウカ</t>
    </rPh>
    <rPh sb="7" eb="9">
      <t>キジュン</t>
    </rPh>
    <rPh sb="9" eb="10">
      <t>オヨ</t>
    </rPh>
    <rPh sb="11" eb="13">
      <t>ヒョウカ</t>
    </rPh>
    <rPh sb="13" eb="15">
      <t>ホウホウ</t>
    </rPh>
    <phoneticPr fontId="7"/>
  </si>
  <si>
    <t>先入先出法による原価基準を採用している。</t>
    <rPh sb="0" eb="2">
      <t>サキイ</t>
    </rPh>
    <rPh sb="2" eb="4">
      <t>サキダシ</t>
    </rPh>
    <rPh sb="4" eb="5">
      <t>ホウ</t>
    </rPh>
    <rPh sb="8" eb="10">
      <t>ゲンカ</t>
    </rPh>
    <rPh sb="10" eb="12">
      <t>キジュン</t>
    </rPh>
    <rPh sb="13" eb="15">
      <t>サイヨウ</t>
    </rPh>
    <phoneticPr fontId="7"/>
  </si>
  <si>
    <t>　　③ 受取会費</t>
    <phoneticPr fontId="7"/>
  </si>
  <si>
    <t>　　④ 事業収益</t>
    <phoneticPr fontId="7"/>
  </si>
  <si>
    <t>　　⑤　受取補助金</t>
    <rPh sb="4" eb="6">
      <t>ウケトリ</t>
    </rPh>
    <rPh sb="6" eb="9">
      <t>ホジョキン</t>
    </rPh>
    <phoneticPr fontId="7"/>
  </si>
  <si>
    <t>　　⑥　受取協賛金</t>
    <rPh sb="4" eb="6">
      <t>ウケトリ</t>
    </rPh>
    <rPh sb="6" eb="9">
      <t>キョウサンキン</t>
    </rPh>
    <phoneticPr fontId="7"/>
  </si>
  <si>
    <t>　　⑦　受取負担金</t>
    <rPh sb="4" eb="6">
      <t>ウケトリ</t>
    </rPh>
    <rPh sb="6" eb="9">
      <t>フタンキン</t>
    </rPh>
    <phoneticPr fontId="7"/>
  </si>
  <si>
    <t>　　⑧ 受取寄付金</t>
    <rPh sb="4" eb="6">
      <t>ウケトリ</t>
    </rPh>
    <rPh sb="6" eb="9">
      <t>キフキン</t>
    </rPh>
    <phoneticPr fontId="7"/>
  </si>
  <si>
    <t>　　⑨ 雑収益</t>
    <phoneticPr fontId="7"/>
  </si>
  <si>
    <t>自　2022年4月1日</t>
    <rPh sb="0" eb="1">
      <t>ジ</t>
    </rPh>
    <rPh sb="6" eb="7">
      <t>ネン</t>
    </rPh>
    <rPh sb="8" eb="9">
      <t>ガツ</t>
    </rPh>
    <rPh sb="10" eb="11">
      <t>ヒ</t>
    </rPh>
    <phoneticPr fontId="2"/>
  </si>
  <si>
    <t>至　2023年3月31日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</si>
  <si>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>2023年3月31日現在</t>
    <rPh sb="4" eb="5">
      <t>ネン</t>
    </rPh>
    <rPh sb="6" eb="7">
      <t>ガツ</t>
    </rPh>
    <rPh sb="9" eb="10">
      <t>ヒ</t>
    </rPh>
    <rPh sb="10" eb="12">
      <t>ゲンザイ</t>
    </rPh>
    <phoneticPr fontId="7"/>
  </si>
  <si>
    <t>2022年4月1日から2023年3月31日まで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phoneticPr fontId="7"/>
  </si>
  <si>
    <t>　　　　　　支払補助金</t>
    <rPh sb="6" eb="8">
      <t>シハラ</t>
    </rPh>
    <rPh sb="8" eb="11">
      <t>ホジョキン</t>
    </rPh>
    <phoneticPr fontId="7"/>
  </si>
  <si>
    <t>決　算　報　告　書</t>
    <rPh sb="0" eb="3">
      <t>ケッサン</t>
    </rPh>
    <rPh sb="4" eb="9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</si>
</sst>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;[Red]\-#,##0"/>
    <numFmt numFmtId="182" formatCode="#,##0_ "/>
    <numFmt numFmtId="183" formatCode="#,##0_);\(#,##0\)"/>
    <numFmt numFmtId="184" formatCode="\(#,##0\)_ ;[Red]\-#,##0\ "/>
    <numFmt numFmtId="185" formatCode="\(#,##0\)_);\(#,##0\)"/>
    <numFmt numFmtId="186" formatCode="0_ "/>
    <numFmt numFmtId="187" formatCode="#,##0_);[Red]\(#,##0\)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37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121">
    <xf numFmtId="0" fontId="0" fillId="0" borderId="0" xfId="0"/>
    <xf numFmtId="37" fontId="1" fillId="0" borderId="0" xfId="139"/>
    <xf numFmtId="176" fontId="1" fillId="0" borderId="0" xfId="139" applyNumberFormat="1" applyAlignment="1">
      <alignment horizontal="distributed"/>
    </xf>
    <xf numFmtId="177" fontId="1" fillId="0" borderId="0" xfId="139" applyNumberFormat="1" applyAlignment="1">
      <alignment horizontal="distributed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9" fontId="6" fillId="0" borderId="17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180" fontId="6" fillId="0" borderId="17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80" fontId="9" fillId="0" borderId="13" xfId="0" applyNumberFormat="1" applyFont="1" applyBorder="1" applyAlignment="1">
      <alignment vertical="center"/>
    </xf>
    <xf numFmtId="180" fontId="9" fillId="0" borderId="13" xfId="0" applyNumberFormat="1" applyFont="1" applyBorder="1" applyAlignment="1">
      <alignment horizontal="right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9" fillId="0" borderId="0" xfId="138" applyNumberFormat="1" applyFo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6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7" fillId="0" borderId="0" xfId="138" applyFont="1" applyAlignment="1">
      <alignment horizontal="center" vertical="center"/>
    </xf>
    <xf numFmtId="49" fontId="18" fillId="0" borderId="0" xfId="138" applyNumberFormat="1" applyFont="1" applyAlignment="1">
      <alignment horizontal="center" vertical="center"/>
    </xf>
    <xf numFmtId="0" fontId="38" fillId="0" borderId="0" xfId="131">
      <alignment vertical="center"/>
    </xf>
    <xf numFmtId="49" fontId="6" fillId="0" borderId="0" xfId="127" applyNumberFormat="1" applyFont="1">
      <alignment vertical="center"/>
    </xf>
    <xf numFmtId="49" fontId="12" fillId="0" borderId="0" xfId="127" applyNumberFormat="1" applyFont="1">
      <alignment vertical="center"/>
    </xf>
    <xf numFmtId="0" fontId="6" fillId="0" borderId="0" xfId="131" applyFont="1">
      <alignment vertical="center"/>
    </xf>
    <xf numFmtId="0" fontId="18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0" fontId="10" fillId="0" borderId="0" xfId="131" applyFont="1">
      <alignment vertical="center"/>
    </xf>
    <xf numFmtId="180" fontId="9" fillId="0" borderId="20" xfId="0" applyNumberFormat="1" applyFont="1" applyBorder="1" applyAlignment="1">
      <alignment horizontal="right" vertical="center"/>
    </xf>
    <xf numFmtId="178" fontId="6" fillId="0" borderId="23" xfId="0" applyNumberFormat="1" applyFont="1" applyBorder="1" applyAlignment="1">
      <alignment vertical="center"/>
    </xf>
    <xf numFmtId="49" fontId="9" fillId="0" borderId="0" xfId="138" applyNumberFormat="1" applyFont="1" applyAlignment="1">
      <alignment horizontal="right" vertical="center"/>
    </xf>
    <xf numFmtId="49" fontId="9" fillId="0" borderId="15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37" fontId="1" fillId="0" borderId="0" xfId="139" applyAlignment="1">
      <alignment horizontal="center" vertical="center"/>
    </xf>
    <xf numFmtId="186" fontId="9" fillId="0" borderId="0" xfId="138" applyNumberFormat="1" applyFont="1">
      <alignment vertical="center"/>
    </xf>
    <xf numFmtId="3" fontId="6" fillId="0" borderId="0" xfId="0" applyNumberFormat="1" applyFont="1" applyAlignment="1">
      <alignment vertical="center"/>
    </xf>
    <xf numFmtId="187" fontId="9" fillId="0" borderId="0" xfId="138" applyNumberFormat="1" applyFont="1">
      <alignment vertical="center"/>
    </xf>
    <xf numFmtId="180" fontId="9" fillId="24" borderId="13" xfId="0" applyNumberFormat="1" applyFont="1" applyFill="1" applyBorder="1" applyAlignment="1">
      <alignment vertical="center"/>
    </xf>
    <xf numFmtId="180" fontId="9" fillId="0" borderId="13" xfId="128" applyNumberFormat="1" applyFont="1" applyBorder="1">
      <alignment vertical="center"/>
    </xf>
    <xf numFmtId="180" fontId="9" fillId="0" borderId="0" xfId="0" applyNumberFormat="1" applyFont="1" applyAlignment="1">
      <alignment vertical="center"/>
    </xf>
    <xf numFmtId="37" fontId="1" fillId="0" borderId="0" xfId="139" applyAlignment="1">
      <alignment horizontal="center" vertical="center"/>
    </xf>
    <xf numFmtId="37" fontId="5" fillId="0" borderId="0" xfId="139" applyFont="1" applyAlignment="1">
      <alignment horizontal="center" shrinkToFit="1"/>
    </xf>
    <xf numFmtId="177" fontId="1" fillId="0" borderId="0" xfId="139" applyNumberFormat="1" applyAlignment="1">
      <alignment horizontal="distributed" vertical="center"/>
    </xf>
    <xf numFmtId="0" fontId="0" fillId="0" borderId="0" xfId="0"/>
    <xf numFmtId="176" fontId="1" fillId="0" borderId="0" xfId="139" applyNumberFormat="1" applyAlignment="1">
      <alignment horizontal="distributed"/>
    </xf>
    <xf numFmtId="0" fontId="1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2" fontId="14" fillId="0" borderId="23" xfId="138" applyNumberFormat="1" applyFont="1" applyBorder="1" applyAlignment="1">
      <alignment vertical="center" shrinkToFit="1"/>
    </xf>
    <xf numFmtId="182" fontId="14" fillId="0" borderId="10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6" fillId="0" borderId="18" xfId="138" applyNumberFormat="1" applyFont="1" applyBorder="1">
      <alignment vertical="center"/>
    </xf>
    <xf numFmtId="0" fontId="0" fillId="0" borderId="16" xfId="0" applyBorder="1" applyAlignment="1">
      <alignment vertical="center"/>
    </xf>
    <xf numFmtId="182" fontId="14" fillId="0" borderId="15" xfId="138" applyNumberFormat="1" applyFont="1" applyBorder="1" applyAlignment="1">
      <alignment vertical="center" shrinkToFit="1"/>
    </xf>
    <xf numFmtId="182" fontId="14" fillId="0" borderId="14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5" fillId="0" borderId="16" xfId="138" applyFont="1" applyBorder="1" applyAlignment="1">
      <alignment horizontal="center" vertical="center" shrinkToFit="1"/>
    </xf>
    <xf numFmtId="0" fontId="15" fillId="0" borderId="21" xfId="138" applyFont="1" applyBorder="1" applyAlignment="1">
      <alignment horizontal="center" vertical="center" shrinkToFit="1"/>
    </xf>
    <xf numFmtId="0" fontId="15" fillId="0" borderId="19" xfId="138" applyFont="1" applyBorder="1" applyAlignment="1">
      <alignment horizontal="center"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49" fontId="9" fillId="0" borderId="23" xfId="138" applyNumberFormat="1" applyFont="1" applyBorder="1" applyAlignment="1">
      <alignment horizontal="center" vertical="center" shrinkToFit="1"/>
    </xf>
    <xf numFmtId="0" fontId="4" fillId="0" borderId="10" xfId="138" applyBorder="1" applyAlignment="1">
      <alignment horizontal="center" vertical="center" shrinkToFit="1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181" fontId="14" fillId="0" borderId="23" xfId="138" applyNumberFormat="1" applyFont="1" applyBorder="1" applyAlignment="1">
      <alignment vertical="center" shrinkToFit="1"/>
    </xf>
    <xf numFmtId="181" fontId="14" fillId="0" borderId="10" xfId="138" applyNumberFormat="1" applyFont="1" applyBorder="1" applyAlignment="1">
      <alignment vertical="center" shrinkToFit="1"/>
    </xf>
    <xf numFmtId="185" fontId="14" fillId="0" borderId="15" xfId="138" applyNumberFormat="1" applyFont="1" applyBorder="1" applyAlignment="1">
      <alignment horizontal="center" vertical="center" shrinkToFit="1"/>
    </xf>
    <xf numFmtId="185" fontId="14" fillId="0" borderId="14" xfId="138" applyNumberFormat="1" applyFont="1" applyBorder="1" applyAlignment="1">
      <alignment horizontal="center" vertical="center" shrinkToFit="1"/>
    </xf>
    <xf numFmtId="183" fontId="14" fillId="0" borderId="15" xfId="138" applyNumberFormat="1" applyFont="1" applyBorder="1" applyAlignment="1">
      <alignment horizontal="center" vertical="center" shrinkToFit="1"/>
    </xf>
    <xf numFmtId="183" fontId="14" fillId="0" borderId="14" xfId="138" applyNumberFormat="1" applyFont="1" applyBorder="1" applyAlignment="1">
      <alignment horizontal="center" vertical="center" shrinkToFit="1"/>
    </xf>
    <xf numFmtId="49" fontId="9" fillId="0" borderId="10" xfId="138" applyNumberFormat="1" applyFont="1" applyBorder="1" applyAlignment="1">
      <alignment horizontal="center"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49" fontId="10" fillId="0" borderId="0" xfId="138" applyNumberFormat="1" applyFont="1" applyAlignment="1">
      <alignment horizontal="center" vertical="center"/>
    </xf>
    <xf numFmtId="0" fontId="39" fillId="0" borderId="0" xfId="138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0" fillId="0" borderId="0" xfId="131" applyFont="1" applyAlignment="1">
      <alignment horizontal="center" vertical="center"/>
    </xf>
  </cellXfs>
  <cellStyles count="14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38" xr:uid="{00000000-0005-0000-0000-00008A000000}"/>
    <cellStyle name="標準_決算報告書H18" xfId="139" xr:uid="{00000000-0005-0000-0000-00008B000000}"/>
    <cellStyle name="良い 2" xfId="140" xr:uid="{00000000-0005-0000-0000-00008C000000}"/>
    <cellStyle name="良い 3" xfId="141" xr:uid="{00000000-0005-0000-0000-00008D000000}"/>
    <cellStyle name="良い 4" xfId="142" xr:uid="{00000000-0005-0000-0000-00008E000000}"/>
  </cellStyles>
  <dxfs count="0"/>
  <tableStyles count="0" defaultTableStyle="TableStyleMedium9" defaultPivotStyle="PivotStyleLight16"/>
  <colors>
    <mruColors>
      <color rgb="FF99FFCC"/>
      <color rgb="FF66FFCC"/>
      <color rgb="FF66FF99"/>
      <color rgb="FF99FF99"/>
      <color rgb="FF92D05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zoomScaleNormal="100" workbookViewId="0">
      <selection activeCell="B11" sqref="B11:E11"/>
    </sheetView>
  </sheetViews>
  <sheetFormatPr defaultColWidth="11" defaultRowHeight="17.25" x14ac:dyDescent="0.2"/>
  <cols>
    <col min="1" max="1" width="12.25" style="1" customWidth="1"/>
    <col min="2" max="2" width="12.875" style="1" customWidth="1"/>
    <col min="3" max="3" width="14.25" style="1" customWidth="1"/>
    <col min="4" max="4" width="14" style="1" customWidth="1"/>
    <col min="5" max="5" width="11" style="1" customWidth="1"/>
    <col min="6" max="6" width="12.375" style="1" customWidth="1"/>
    <col min="7" max="16384" width="11" style="1"/>
  </cols>
  <sheetData>
    <row r="1" spans="2:5" ht="28.9" customHeight="1" x14ac:dyDescent="0.2"/>
    <row r="11" spans="2:5" ht="28.5" x14ac:dyDescent="0.3">
      <c r="B11" s="72" t="s">
        <v>233</v>
      </c>
      <c r="C11" s="72"/>
      <c r="D11" s="72"/>
      <c r="E11" s="72"/>
    </row>
    <row r="14" spans="2:5" ht="30" customHeight="1" x14ac:dyDescent="0.2">
      <c r="B14" s="3"/>
      <c r="C14" s="73" t="s">
        <v>228</v>
      </c>
      <c r="D14" s="74"/>
      <c r="E14"/>
    </row>
    <row r="15" spans="2:5" ht="30" customHeight="1" x14ac:dyDescent="0.2">
      <c r="B15" s="2"/>
      <c r="C15" s="75" t="s">
        <v>229</v>
      </c>
      <c r="D15" s="74"/>
      <c r="E15"/>
    </row>
    <row r="32" spans="1:6" ht="30.75" customHeight="1" x14ac:dyDescent="0.2">
      <c r="A32" s="71" t="s">
        <v>121</v>
      </c>
      <c r="B32" s="71"/>
      <c r="C32" s="71"/>
      <c r="D32" s="71"/>
      <c r="E32" s="71"/>
      <c r="F32" s="71"/>
    </row>
    <row r="33" spans="1:6" ht="24.75" customHeight="1" x14ac:dyDescent="0.2">
      <c r="A33" s="71" t="s">
        <v>122</v>
      </c>
      <c r="B33" s="71"/>
      <c r="C33" s="71"/>
      <c r="D33" s="71"/>
      <c r="E33" s="71"/>
      <c r="F33" s="71"/>
    </row>
    <row r="34" spans="1:6" ht="24.75" customHeight="1" x14ac:dyDescent="0.2">
      <c r="A34" s="64"/>
      <c r="B34" s="64"/>
      <c r="C34" s="64"/>
      <c r="D34" s="64"/>
      <c r="E34" s="64"/>
      <c r="F34" s="64"/>
    </row>
    <row r="35" spans="1:6" ht="24.75" customHeight="1" x14ac:dyDescent="0.2">
      <c r="A35" s="64"/>
      <c r="B35" s="64"/>
      <c r="C35" s="64"/>
      <c r="D35" s="64"/>
      <c r="E35" s="64"/>
      <c r="F35" s="64"/>
    </row>
    <row r="36" spans="1:6" ht="24.75" customHeight="1" x14ac:dyDescent="0.2">
      <c r="A36" s="64"/>
      <c r="B36" s="64"/>
      <c r="C36" s="64"/>
      <c r="D36" s="64"/>
      <c r="E36" s="64"/>
      <c r="F36" s="64"/>
    </row>
    <row r="37" spans="1:6" ht="24.75" customHeight="1" x14ac:dyDescent="0.2">
      <c r="A37" s="64"/>
      <c r="B37" s="64"/>
      <c r="C37" s="64"/>
      <c r="D37" s="64"/>
      <c r="E37" s="64"/>
      <c r="F37" s="64"/>
    </row>
  </sheetData>
  <mergeCells count="5">
    <mergeCell ref="A33:F33"/>
    <mergeCell ref="B11:E11"/>
    <mergeCell ref="C14:D14"/>
    <mergeCell ref="C15:D15"/>
    <mergeCell ref="A32:F3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6"/>
  <sheetViews>
    <sheetView zoomScale="120" zoomScaleNormal="12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C53" sqref="C53"/>
    </sheetView>
  </sheetViews>
  <sheetFormatPr defaultColWidth="9" defaultRowHeight="13.5" x14ac:dyDescent="0.15"/>
  <cols>
    <col min="1" max="1" width="37.375" style="4" customWidth="1"/>
    <col min="2" max="2" width="1.75" style="5" customWidth="1"/>
    <col min="3" max="3" width="16.125" style="5" customWidth="1"/>
    <col min="4" max="5" width="1.75" style="5" customWidth="1"/>
    <col min="6" max="6" width="16.125" style="5" customWidth="1"/>
    <col min="7" max="8" width="1.75" style="5" customWidth="1"/>
    <col min="9" max="9" width="16.125" style="5" customWidth="1"/>
    <col min="10" max="10" width="1.75" style="5" customWidth="1"/>
    <col min="11" max="11" width="9" style="4"/>
    <col min="12" max="12" width="11.5" style="4" bestFit="1" customWidth="1"/>
    <col min="13" max="13" width="12.625" style="4" bestFit="1" customWidth="1"/>
    <col min="14" max="16384" width="9" style="4"/>
  </cols>
  <sheetData>
    <row r="1" spans="1:12" ht="21.75" customHeight="1" x14ac:dyDescent="0.15">
      <c r="A1" s="76" t="s">
        <v>133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ht="15" customHeight="1" x14ac:dyDescent="0.15"/>
    <row r="3" spans="1:12" ht="15" customHeight="1" x14ac:dyDescent="0.15">
      <c r="A3" s="78" t="s">
        <v>230</v>
      </c>
      <c r="B3" s="79"/>
      <c r="C3" s="79"/>
      <c r="D3" s="79"/>
      <c r="E3" s="79"/>
      <c r="F3" s="79"/>
      <c r="G3" s="79"/>
      <c r="H3" s="79"/>
      <c r="I3" s="79"/>
      <c r="J3" s="79"/>
    </row>
    <row r="4" spans="1:12" ht="15" customHeight="1" x14ac:dyDescent="0.15">
      <c r="I4" s="23" t="s">
        <v>134</v>
      </c>
    </row>
    <row r="5" spans="1:12" ht="21" customHeight="1" x14ac:dyDescent="0.15">
      <c r="A5" s="27" t="s">
        <v>47</v>
      </c>
      <c r="B5" s="26"/>
      <c r="C5" s="26" t="s">
        <v>46</v>
      </c>
      <c r="D5" s="25"/>
      <c r="E5" s="26"/>
      <c r="F5" s="26" t="s">
        <v>45</v>
      </c>
      <c r="G5" s="25"/>
      <c r="H5" s="26"/>
      <c r="I5" s="26" t="s">
        <v>44</v>
      </c>
      <c r="J5" s="25"/>
    </row>
    <row r="6" spans="1:12" ht="15" customHeight="1" x14ac:dyDescent="0.15">
      <c r="A6" s="10" t="s">
        <v>43</v>
      </c>
      <c r="B6" s="23" t="s">
        <v>0</v>
      </c>
      <c r="C6" s="23"/>
      <c r="D6" s="22" t="s">
        <v>0</v>
      </c>
      <c r="E6" s="24" t="s">
        <v>0</v>
      </c>
      <c r="F6" s="23"/>
      <c r="G6" s="22" t="s">
        <v>0</v>
      </c>
      <c r="H6" s="24" t="s">
        <v>0</v>
      </c>
      <c r="I6" s="23"/>
      <c r="J6" s="22" t="s">
        <v>0</v>
      </c>
    </row>
    <row r="7" spans="1:12" ht="15" customHeight="1" x14ac:dyDescent="0.15">
      <c r="A7" s="10" t="s">
        <v>42</v>
      </c>
      <c r="D7" s="11"/>
      <c r="G7" s="11"/>
      <c r="J7" s="11"/>
    </row>
    <row r="8" spans="1:12" ht="15" customHeight="1" x14ac:dyDescent="0.15">
      <c r="A8" s="10" t="s">
        <v>41</v>
      </c>
      <c r="C8" s="5">
        <v>84763548</v>
      </c>
      <c r="D8" s="11"/>
      <c r="F8" s="5">
        <v>78056762</v>
      </c>
      <c r="G8" s="11"/>
      <c r="I8" s="12">
        <f t="shared" ref="I8:I18" si="0">+C8-F8</f>
        <v>6706786</v>
      </c>
      <c r="J8" s="11"/>
    </row>
    <row r="9" spans="1:12" ht="15" hidden="1" customHeight="1" x14ac:dyDescent="0.15">
      <c r="A9" s="10" t="s">
        <v>40</v>
      </c>
      <c r="C9" s="5">
        <v>0</v>
      </c>
      <c r="D9" s="11"/>
      <c r="F9" s="5">
        <v>0</v>
      </c>
      <c r="G9" s="11"/>
      <c r="I9" s="12">
        <f t="shared" si="0"/>
        <v>0</v>
      </c>
      <c r="J9" s="11"/>
    </row>
    <row r="10" spans="1:12" ht="15" hidden="1" customHeight="1" x14ac:dyDescent="0.15">
      <c r="A10" s="10" t="s">
        <v>39</v>
      </c>
      <c r="C10" s="5">
        <v>0</v>
      </c>
      <c r="D10" s="11"/>
      <c r="F10" s="5">
        <v>0</v>
      </c>
      <c r="G10" s="11"/>
      <c r="I10" s="12">
        <f t="shared" si="0"/>
        <v>0</v>
      </c>
      <c r="J10" s="11"/>
    </row>
    <row r="11" spans="1:12" ht="15" hidden="1" customHeight="1" x14ac:dyDescent="0.15">
      <c r="A11" s="10" t="s">
        <v>38</v>
      </c>
      <c r="C11" s="5">
        <v>0</v>
      </c>
      <c r="D11" s="11"/>
      <c r="F11" s="5">
        <v>0</v>
      </c>
      <c r="G11" s="11"/>
      <c r="I11" s="12">
        <f t="shared" si="0"/>
        <v>0</v>
      </c>
      <c r="J11" s="11"/>
    </row>
    <row r="12" spans="1:12" ht="15" hidden="1" customHeight="1" x14ac:dyDescent="0.15">
      <c r="A12" s="10" t="s">
        <v>37</v>
      </c>
      <c r="C12" s="5">
        <v>0</v>
      </c>
      <c r="D12" s="11"/>
      <c r="F12" s="5">
        <v>0</v>
      </c>
      <c r="G12" s="11"/>
      <c r="I12" s="12">
        <f t="shared" si="0"/>
        <v>0</v>
      </c>
      <c r="J12" s="11"/>
    </row>
    <row r="13" spans="1:12" ht="15" hidden="1" customHeight="1" x14ac:dyDescent="0.15">
      <c r="A13" s="10" t="s">
        <v>36</v>
      </c>
      <c r="C13" s="5">
        <v>0</v>
      </c>
      <c r="D13" s="11"/>
      <c r="F13" s="5">
        <v>0</v>
      </c>
      <c r="G13" s="11"/>
      <c r="I13" s="12">
        <f t="shared" si="0"/>
        <v>0</v>
      </c>
      <c r="J13" s="11"/>
    </row>
    <row r="14" spans="1:12" ht="15" customHeight="1" x14ac:dyDescent="0.15">
      <c r="A14" s="10" t="s">
        <v>196</v>
      </c>
      <c r="C14" s="5">
        <v>600000</v>
      </c>
      <c r="D14" s="11"/>
      <c r="F14" s="5">
        <v>0</v>
      </c>
      <c r="G14" s="11"/>
      <c r="I14" s="12">
        <f t="shared" si="0"/>
        <v>600000</v>
      </c>
      <c r="J14" s="11"/>
      <c r="L14" s="5"/>
    </row>
    <row r="15" spans="1:12" ht="15" customHeight="1" x14ac:dyDescent="0.15">
      <c r="A15" s="10" t="s">
        <v>132</v>
      </c>
      <c r="C15" s="5">
        <v>55400</v>
      </c>
      <c r="D15" s="11"/>
      <c r="F15" s="5">
        <v>50000</v>
      </c>
      <c r="G15" s="11"/>
      <c r="I15" s="12">
        <f t="shared" si="0"/>
        <v>5400</v>
      </c>
      <c r="J15" s="11"/>
    </row>
    <row r="16" spans="1:12" ht="15" customHeight="1" x14ac:dyDescent="0.15">
      <c r="A16" s="10" t="s">
        <v>205</v>
      </c>
      <c r="C16" s="5">
        <v>322466</v>
      </c>
      <c r="D16" s="11"/>
      <c r="F16" s="5">
        <v>453600</v>
      </c>
      <c r="G16" s="11"/>
      <c r="I16" s="12">
        <f t="shared" si="0"/>
        <v>-131134</v>
      </c>
      <c r="J16" s="11"/>
    </row>
    <row r="17" spans="1:13" ht="15" customHeight="1" x14ac:dyDescent="0.15">
      <c r="A17" s="10" t="s">
        <v>208</v>
      </c>
      <c r="C17" s="5">
        <v>0</v>
      </c>
      <c r="D17" s="11"/>
      <c r="F17" s="5">
        <v>0</v>
      </c>
      <c r="G17" s="11"/>
      <c r="I17" s="12">
        <f t="shared" si="0"/>
        <v>0</v>
      </c>
      <c r="J17" s="11"/>
    </row>
    <row r="18" spans="1:13" ht="15" customHeight="1" x14ac:dyDescent="0.15">
      <c r="A18" s="10" t="s">
        <v>35</v>
      </c>
      <c r="B18" s="8" t="s">
        <v>0</v>
      </c>
      <c r="C18" s="8">
        <f>SUM(C8:C17)</f>
        <v>85741414</v>
      </c>
      <c r="D18" s="6" t="s">
        <v>0</v>
      </c>
      <c r="E18" s="8" t="s">
        <v>0</v>
      </c>
      <c r="F18" s="8">
        <v>78560362</v>
      </c>
      <c r="G18" s="6" t="s">
        <v>0</v>
      </c>
      <c r="H18" s="8" t="s">
        <v>0</v>
      </c>
      <c r="I18" s="7">
        <f t="shared" si="0"/>
        <v>7181052</v>
      </c>
      <c r="J18" s="6" t="s">
        <v>0</v>
      </c>
      <c r="L18" s="12"/>
      <c r="M18" s="12"/>
    </row>
    <row r="19" spans="1:13" ht="15" customHeight="1" x14ac:dyDescent="0.15">
      <c r="A19" s="10"/>
      <c r="B19" s="4"/>
      <c r="C19" s="4"/>
      <c r="D19" s="11"/>
      <c r="F19" s="4"/>
      <c r="G19" s="11"/>
      <c r="I19" s="12"/>
      <c r="J19" s="11"/>
    </row>
    <row r="20" spans="1:13" ht="15" customHeight="1" x14ac:dyDescent="0.15">
      <c r="A20" s="10" t="s">
        <v>34</v>
      </c>
      <c r="D20" s="11"/>
      <c r="G20" s="11"/>
      <c r="J20" s="11"/>
    </row>
    <row r="21" spans="1:13" ht="15" customHeight="1" x14ac:dyDescent="0.15">
      <c r="A21" s="10" t="s">
        <v>97</v>
      </c>
      <c r="D21" s="11"/>
      <c r="G21" s="11"/>
      <c r="J21" s="11"/>
    </row>
    <row r="22" spans="1:13" ht="15" customHeight="1" x14ac:dyDescent="0.15">
      <c r="A22" s="10" t="s">
        <v>96</v>
      </c>
      <c r="C22" s="5">
        <v>21308889</v>
      </c>
      <c r="D22" s="11"/>
      <c r="F22" s="5">
        <v>21308889</v>
      </c>
      <c r="G22" s="11"/>
      <c r="I22" s="12">
        <f>+C22-F22</f>
        <v>0</v>
      </c>
      <c r="J22" s="11"/>
    </row>
    <row r="23" spans="1:13" ht="15" customHeight="1" x14ac:dyDescent="0.15">
      <c r="A23" s="10" t="s">
        <v>142</v>
      </c>
      <c r="B23" s="8" t="s">
        <v>0</v>
      </c>
      <c r="C23" s="8">
        <f>SUM(C22:C22)</f>
        <v>21308889</v>
      </c>
      <c r="D23" s="6" t="s">
        <v>0</v>
      </c>
      <c r="E23" s="8" t="s">
        <v>0</v>
      </c>
      <c r="F23" s="8">
        <v>21308889</v>
      </c>
      <c r="G23" s="6" t="s">
        <v>0</v>
      </c>
      <c r="H23" s="8" t="s">
        <v>0</v>
      </c>
      <c r="I23" s="7">
        <f>+C23-F23</f>
        <v>0</v>
      </c>
      <c r="J23" s="6" t="s">
        <v>0</v>
      </c>
    </row>
    <row r="24" spans="1:13" ht="15" customHeight="1" x14ac:dyDescent="0.15">
      <c r="A24" s="10" t="s">
        <v>140</v>
      </c>
      <c r="D24" s="11"/>
      <c r="G24" s="11"/>
      <c r="I24" s="12"/>
      <c r="J24" s="11"/>
    </row>
    <row r="25" spans="1:13" ht="15" customHeight="1" x14ac:dyDescent="0.15">
      <c r="A25" s="10" t="s">
        <v>186</v>
      </c>
      <c r="C25" s="5">
        <v>0</v>
      </c>
      <c r="D25" s="11"/>
      <c r="F25" s="5">
        <v>0</v>
      </c>
      <c r="G25" s="11"/>
      <c r="I25" s="12">
        <f>+C25-F25</f>
        <v>0</v>
      </c>
      <c r="J25" s="11"/>
    </row>
    <row r="26" spans="1:13" ht="15" customHeight="1" x14ac:dyDescent="0.15">
      <c r="A26" s="10" t="s">
        <v>187</v>
      </c>
      <c r="B26" s="59"/>
      <c r="C26" s="8">
        <f>SUM(C25)</f>
        <v>0</v>
      </c>
      <c r="D26" s="6"/>
      <c r="E26" s="8"/>
      <c r="F26" s="8">
        <v>0</v>
      </c>
      <c r="G26" s="6"/>
      <c r="H26" s="8"/>
      <c r="I26" s="7">
        <f>+C26-F26</f>
        <v>0</v>
      </c>
      <c r="J26" s="6"/>
    </row>
    <row r="27" spans="1:13" ht="15" customHeight="1" x14ac:dyDescent="0.15">
      <c r="A27" s="10" t="s">
        <v>141</v>
      </c>
      <c r="D27" s="11"/>
      <c r="G27" s="11"/>
      <c r="J27" s="11"/>
    </row>
    <row r="28" spans="1:13" ht="15" hidden="1" customHeight="1" x14ac:dyDescent="0.15">
      <c r="A28" s="10" t="s">
        <v>33</v>
      </c>
      <c r="D28" s="11"/>
      <c r="G28" s="11"/>
      <c r="I28" s="12">
        <f>+C28-F28</f>
        <v>0</v>
      </c>
      <c r="J28" s="11"/>
    </row>
    <row r="29" spans="1:13" ht="15" hidden="1" customHeight="1" x14ac:dyDescent="0.15">
      <c r="A29" s="10" t="s">
        <v>32</v>
      </c>
      <c r="D29" s="11"/>
      <c r="G29" s="11"/>
      <c r="I29" s="12">
        <f t="shared" ref="I29:I37" si="1">+C29-F29</f>
        <v>0</v>
      </c>
      <c r="J29" s="11"/>
    </row>
    <row r="30" spans="1:13" ht="15" hidden="1" customHeight="1" x14ac:dyDescent="0.15">
      <c r="A30" s="10" t="s">
        <v>31</v>
      </c>
      <c r="D30" s="11"/>
      <c r="G30" s="11"/>
      <c r="I30" s="12">
        <f t="shared" si="1"/>
        <v>0</v>
      </c>
      <c r="J30" s="11"/>
    </row>
    <row r="31" spans="1:13" ht="15" customHeight="1" x14ac:dyDescent="0.15">
      <c r="A31" s="10" t="s">
        <v>30</v>
      </c>
      <c r="C31" s="5">
        <v>149968</v>
      </c>
      <c r="D31" s="11"/>
      <c r="F31" s="5">
        <v>149968</v>
      </c>
      <c r="G31" s="11"/>
      <c r="I31" s="12">
        <f t="shared" si="1"/>
        <v>0</v>
      </c>
      <c r="J31" s="11"/>
    </row>
    <row r="32" spans="1:13" ht="15" customHeight="1" x14ac:dyDescent="0.15">
      <c r="A32" s="10" t="s">
        <v>145</v>
      </c>
      <c r="C32" s="5">
        <v>0</v>
      </c>
      <c r="D32" s="11"/>
      <c r="F32" s="5">
        <v>648000</v>
      </c>
      <c r="G32" s="11"/>
      <c r="I32" s="12">
        <f t="shared" si="1"/>
        <v>-648000</v>
      </c>
      <c r="J32" s="11"/>
    </row>
    <row r="33" spans="1:13" ht="15" customHeight="1" x14ac:dyDescent="0.15">
      <c r="A33" s="10" t="s">
        <v>29</v>
      </c>
      <c r="C33" s="5">
        <v>300000</v>
      </c>
      <c r="D33" s="11"/>
      <c r="F33" s="5">
        <v>300000</v>
      </c>
      <c r="G33" s="11"/>
      <c r="I33" s="12">
        <f t="shared" si="1"/>
        <v>0</v>
      </c>
      <c r="J33" s="11"/>
    </row>
    <row r="34" spans="1:13" ht="15" hidden="1" customHeight="1" x14ac:dyDescent="0.15">
      <c r="A34" s="10" t="s">
        <v>28</v>
      </c>
      <c r="D34" s="11"/>
      <c r="G34" s="11"/>
      <c r="I34" s="12">
        <f t="shared" si="1"/>
        <v>0</v>
      </c>
      <c r="J34" s="11"/>
    </row>
    <row r="35" spans="1:13" ht="15" customHeight="1" x14ac:dyDescent="0.15">
      <c r="A35" s="10" t="s">
        <v>27</v>
      </c>
      <c r="B35" s="8" t="s">
        <v>0</v>
      </c>
      <c r="C35" s="8">
        <f>SUM(C28:C34)</f>
        <v>449968</v>
      </c>
      <c r="D35" s="6" t="s">
        <v>0</v>
      </c>
      <c r="E35" s="8" t="s">
        <v>0</v>
      </c>
      <c r="F35" s="8">
        <v>1097968</v>
      </c>
      <c r="G35" s="6" t="s">
        <v>0</v>
      </c>
      <c r="H35" s="8" t="s">
        <v>0</v>
      </c>
      <c r="I35" s="7">
        <f t="shared" si="1"/>
        <v>-648000</v>
      </c>
      <c r="J35" s="6" t="s">
        <v>0</v>
      </c>
    </row>
    <row r="36" spans="1:13" ht="15" customHeight="1" x14ac:dyDescent="0.15">
      <c r="A36" s="10" t="s">
        <v>26</v>
      </c>
      <c r="B36" s="8" t="s">
        <v>0</v>
      </c>
      <c r="C36" s="8">
        <f>+C23+C26+C35</f>
        <v>21758857</v>
      </c>
      <c r="D36" s="6" t="s">
        <v>0</v>
      </c>
      <c r="E36" s="8" t="s">
        <v>0</v>
      </c>
      <c r="F36" s="8">
        <v>22406857</v>
      </c>
      <c r="G36" s="6" t="s">
        <v>0</v>
      </c>
      <c r="H36" s="8" t="s">
        <v>0</v>
      </c>
      <c r="I36" s="7">
        <f t="shared" si="1"/>
        <v>-648000</v>
      </c>
      <c r="J36" s="6" t="s">
        <v>0</v>
      </c>
    </row>
    <row r="37" spans="1:13" ht="15" customHeight="1" x14ac:dyDescent="0.15">
      <c r="A37" s="10" t="s">
        <v>25</v>
      </c>
      <c r="B37" s="8" t="s">
        <v>0</v>
      </c>
      <c r="C37" s="8">
        <f>+C18+C36</f>
        <v>107500271</v>
      </c>
      <c r="D37" s="6" t="s">
        <v>0</v>
      </c>
      <c r="E37" s="8" t="s">
        <v>0</v>
      </c>
      <c r="F37" s="8">
        <v>100967219</v>
      </c>
      <c r="G37" s="6" t="s">
        <v>0</v>
      </c>
      <c r="H37" s="8" t="s">
        <v>0</v>
      </c>
      <c r="I37" s="7">
        <f t="shared" si="1"/>
        <v>6533052</v>
      </c>
      <c r="J37" s="6" t="s">
        <v>0</v>
      </c>
      <c r="M37" s="12"/>
    </row>
    <row r="38" spans="1:13" ht="15" customHeight="1" x14ac:dyDescent="0.15">
      <c r="A38" s="10" t="s">
        <v>24</v>
      </c>
      <c r="B38" s="5" t="s">
        <v>0</v>
      </c>
      <c r="D38" s="11" t="s">
        <v>0</v>
      </c>
      <c r="E38" s="5" t="s">
        <v>0</v>
      </c>
      <c r="G38" s="11" t="s">
        <v>0</v>
      </c>
      <c r="H38" s="5" t="s">
        <v>0</v>
      </c>
      <c r="J38" s="11" t="s">
        <v>0</v>
      </c>
    </row>
    <row r="39" spans="1:13" ht="15" customHeight="1" x14ac:dyDescent="0.15">
      <c r="A39" s="10" t="s">
        <v>23</v>
      </c>
      <c r="D39" s="11"/>
      <c r="G39" s="11"/>
      <c r="J39" s="11"/>
    </row>
    <row r="40" spans="1:13" ht="15" hidden="1" customHeight="1" x14ac:dyDescent="0.15">
      <c r="A40" s="10" t="s">
        <v>209</v>
      </c>
      <c r="D40" s="11"/>
      <c r="G40" s="11"/>
      <c r="I40" s="5">
        <f>+C40-F40</f>
        <v>0</v>
      </c>
      <c r="J40" s="11"/>
      <c r="L40" s="4">
        <v>390115</v>
      </c>
    </row>
    <row r="41" spans="1:13" ht="12.75" customHeight="1" x14ac:dyDescent="0.15">
      <c r="A41" s="10" t="s">
        <v>197</v>
      </c>
      <c r="C41" s="5">
        <v>0</v>
      </c>
      <c r="D41" s="11"/>
      <c r="F41" s="5">
        <v>6329612</v>
      </c>
      <c r="G41" s="11"/>
      <c r="I41" s="12">
        <f t="shared" ref="I41:I46" si="2">+C41-F41</f>
        <v>-6329612</v>
      </c>
      <c r="J41" s="11"/>
    </row>
    <row r="42" spans="1:13" ht="15" customHeight="1" x14ac:dyDescent="0.15">
      <c r="A42" s="10" t="s">
        <v>124</v>
      </c>
      <c r="C42" s="5">
        <v>141200</v>
      </c>
      <c r="D42" s="11"/>
      <c r="F42" s="5">
        <v>341000</v>
      </c>
      <c r="G42" s="11"/>
      <c r="I42" s="12">
        <f t="shared" si="2"/>
        <v>-199800</v>
      </c>
      <c r="J42" s="11"/>
    </row>
    <row r="43" spans="1:13" ht="15" customHeight="1" x14ac:dyDescent="0.15">
      <c r="A43" s="10" t="s">
        <v>22</v>
      </c>
      <c r="C43" s="5">
        <v>17298000</v>
      </c>
      <c r="D43" s="11"/>
      <c r="F43" s="5">
        <v>11437000</v>
      </c>
      <c r="G43" s="11"/>
      <c r="I43" s="12">
        <f t="shared" si="2"/>
        <v>5861000</v>
      </c>
      <c r="J43" s="11"/>
    </row>
    <row r="44" spans="1:13" ht="15" customHeight="1" x14ac:dyDescent="0.15">
      <c r="A44" s="10" t="s">
        <v>21</v>
      </c>
      <c r="C44" s="5">
        <v>28190</v>
      </c>
      <c r="D44" s="11"/>
      <c r="F44" s="5">
        <v>25000</v>
      </c>
      <c r="G44" s="11"/>
      <c r="I44" s="12">
        <f t="shared" si="2"/>
        <v>3190</v>
      </c>
      <c r="J44" s="11"/>
    </row>
    <row r="45" spans="1:13" ht="15" hidden="1" customHeight="1" x14ac:dyDescent="0.15">
      <c r="A45" s="10" t="s">
        <v>20</v>
      </c>
      <c r="D45" s="11"/>
      <c r="G45" s="11"/>
      <c r="I45" s="12">
        <f t="shared" si="2"/>
        <v>0</v>
      </c>
      <c r="J45" s="11"/>
    </row>
    <row r="46" spans="1:13" ht="15" hidden="1" customHeight="1" x14ac:dyDescent="0.15">
      <c r="A46" s="10" t="s">
        <v>146</v>
      </c>
      <c r="C46" s="5">
        <v>0</v>
      </c>
      <c r="D46" s="11"/>
      <c r="F46" s="5">
        <v>0</v>
      </c>
      <c r="G46" s="11"/>
      <c r="I46" s="12">
        <f t="shared" si="2"/>
        <v>0</v>
      </c>
      <c r="J46" s="11"/>
    </row>
    <row r="47" spans="1:13" ht="15" customHeight="1" x14ac:dyDescent="0.15">
      <c r="A47" s="10" t="s">
        <v>19</v>
      </c>
      <c r="B47" s="8" t="s">
        <v>0</v>
      </c>
      <c r="C47" s="8">
        <f>SUM(C40:C46)</f>
        <v>17467390</v>
      </c>
      <c r="D47" s="6" t="s">
        <v>0</v>
      </c>
      <c r="E47" s="8" t="s">
        <v>0</v>
      </c>
      <c r="F47" s="8">
        <v>18132612</v>
      </c>
      <c r="G47" s="6" t="s">
        <v>0</v>
      </c>
      <c r="H47" s="8" t="s">
        <v>0</v>
      </c>
      <c r="I47" s="7">
        <f>+C47-F47</f>
        <v>-665222</v>
      </c>
      <c r="J47" s="6" t="s">
        <v>0</v>
      </c>
      <c r="M47" s="5"/>
    </row>
    <row r="48" spans="1:13" ht="15" customHeight="1" x14ac:dyDescent="0.15">
      <c r="A48" s="10" t="s">
        <v>18</v>
      </c>
      <c r="D48" s="11"/>
      <c r="G48" s="11"/>
      <c r="J48" s="11"/>
    </row>
    <row r="49" spans="1:15" ht="15" hidden="1" customHeight="1" x14ac:dyDescent="0.15">
      <c r="A49" s="10" t="s">
        <v>17</v>
      </c>
      <c r="D49" s="11"/>
      <c r="G49" s="11"/>
      <c r="I49" s="12"/>
      <c r="J49" s="11"/>
    </row>
    <row r="50" spans="1:15" ht="15" hidden="1" customHeight="1" x14ac:dyDescent="0.15">
      <c r="A50" s="10" t="s">
        <v>16</v>
      </c>
      <c r="D50" s="11"/>
      <c r="G50" s="11"/>
      <c r="I50" s="12"/>
      <c r="J50" s="11"/>
    </row>
    <row r="51" spans="1:15" ht="15" customHeight="1" x14ac:dyDescent="0.15">
      <c r="A51" s="10" t="s">
        <v>15</v>
      </c>
      <c r="B51" s="8" t="s">
        <v>0</v>
      </c>
      <c r="C51" s="8">
        <f>SUM(C49:C50)</f>
        <v>0</v>
      </c>
      <c r="D51" s="6" t="s">
        <v>0</v>
      </c>
      <c r="E51" s="8" t="s">
        <v>0</v>
      </c>
      <c r="F51" s="8">
        <v>0</v>
      </c>
      <c r="G51" s="6" t="s">
        <v>0</v>
      </c>
      <c r="H51" s="8" t="s">
        <v>0</v>
      </c>
      <c r="I51" s="7">
        <f>+C51-F51</f>
        <v>0</v>
      </c>
      <c r="J51" s="6" t="s">
        <v>0</v>
      </c>
    </row>
    <row r="52" spans="1:15" ht="15" customHeight="1" x14ac:dyDescent="0.15">
      <c r="A52" s="10" t="s">
        <v>14</v>
      </c>
      <c r="B52" s="8" t="s">
        <v>0</v>
      </c>
      <c r="C52" s="8">
        <f>SUM(C47,C51)</f>
        <v>17467390</v>
      </c>
      <c r="D52" s="6" t="s">
        <v>0</v>
      </c>
      <c r="E52" s="8" t="s">
        <v>0</v>
      </c>
      <c r="F52" s="8">
        <v>18132612</v>
      </c>
      <c r="G52" s="6" t="s">
        <v>0</v>
      </c>
      <c r="H52" s="8" t="s">
        <v>0</v>
      </c>
      <c r="I52" s="7">
        <f>+C52-F52</f>
        <v>-665222</v>
      </c>
      <c r="J52" s="6" t="s">
        <v>0</v>
      </c>
    </row>
    <row r="53" spans="1:15" ht="15" customHeight="1" x14ac:dyDescent="0.15">
      <c r="A53" s="10" t="s">
        <v>13</v>
      </c>
      <c r="B53" s="5" t="s">
        <v>0</v>
      </c>
      <c r="D53" s="11" t="s">
        <v>0</v>
      </c>
      <c r="E53" s="5" t="s">
        <v>0</v>
      </c>
      <c r="G53" s="11" t="s">
        <v>0</v>
      </c>
      <c r="H53" s="5" t="s">
        <v>0</v>
      </c>
      <c r="J53" s="11" t="s">
        <v>0</v>
      </c>
    </row>
    <row r="54" spans="1:15" ht="15" customHeight="1" x14ac:dyDescent="0.15">
      <c r="A54" s="10" t="s">
        <v>12</v>
      </c>
      <c r="B54" s="13"/>
      <c r="D54" s="11"/>
      <c r="G54" s="11"/>
      <c r="J54" s="11"/>
    </row>
    <row r="55" spans="1:15" ht="15" customHeight="1" x14ac:dyDescent="0.15">
      <c r="A55" s="10" t="s">
        <v>148</v>
      </c>
      <c r="B55" s="13"/>
      <c r="C55" s="5">
        <v>0</v>
      </c>
      <c r="D55" s="11"/>
      <c r="F55" s="5">
        <v>0</v>
      </c>
      <c r="G55" s="11"/>
      <c r="I55" s="28">
        <f>+C55-F55</f>
        <v>0</v>
      </c>
      <c r="J55" s="11"/>
    </row>
    <row r="56" spans="1:15" ht="15" customHeight="1" x14ac:dyDescent="0.15">
      <c r="A56" s="10" t="s">
        <v>11</v>
      </c>
      <c r="B56" s="17" t="s">
        <v>0</v>
      </c>
      <c r="C56" s="16">
        <f>SUM(C55)</f>
        <v>0</v>
      </c>
      <c r="D56" s="14" t="s">
        <v>0</v>
      </c>
      <c r="E56" s="16" t="s">
        <v>0</v>
      </c>
      <c r="F56" s="16">
        <v>0</v>
      </c>
      <c r="G56" s="14" t="s">
        <v>0</v>
      </c>
      <c r="H56" s="16" t="s">
        <v>0</v>
      </c>
      <c r="I56" s="15">
        <f>SUM(I55)</f>
        <v>0</v>
      </c>
      <c r="J56" s="14" t="s">
        <v>0</v>
      </c>
    </row>
    <row r="57" spans="1:15" ht="15" customHeight="1" x14ac:dyDescent="0.15">
      <c r="A57" s="10" t="s">
        <v>8</v>
      </c>
      <c r="B57" s="13" t="s">
        <v>6</v>
      </c>
      <c r="C57" s="5">
        <v>0</v>
      </c>
      <c r="D57" s="11" t="s">
        <v>5</v>
      </c>
      <c r="E57" s="5" t="s">
        <v>4</v>
      </c>
      <c r="F57" s="5">
        <v>0</v>
      </c>
      <c r="G57" s="11" t="s">
        <v>3</v>
      </c>
      <c r="H57" s="5" t="s">
        <v>4</v>
      </c>
      <c r="I57" s="12">
        <v>0</v>
      </c>
      <c r="J57" s="11" t="s">
        <v>3</v>
      </c>
    </row>
    <row r="58" spans="1:15" ht="15" customHeight="1" x14ac:dyDescent="0.15">
      <c r="A58" s="10" t="s">
        <v>7</v>
      </c>
      <c r="B58" s="21" t="s">
        <v>6</v>
      </c>
      <c r="C58" s="20">
        <v>0</v>
      </c>
      <c r="D58" s="18" t="s">
        <v>5</v>
      </c>
      <c r="E58" s="20" t="s">
        <v>4</v>
      </c>
      <c r="F58" s="20">
        <v>0</v>
      </c>
      <c r="G58" s="18" t="s">
        <v>3</v>
      </c>
      <c r="H58" s="20" t="s">
        <v>4</v>
      </c>
      <c r="I58" s="19">
        <f>+C58-F58</f>
        <v>0</v>
      </c>
      <c r="J58" s="18" t="s">
        <v>3</v>
      </c>
    </row>
    <row r="59" spans="1:15" ht="15" customHeight="1" x14ac:dyDescent="0.15">
      <c r="A59" s="10" t="s">
        <v>10</v>
      </c>
      <c r="B59" s="13"/>
      <c r="D59" s="11"/>
      <c r="G59" s="11"/>
      <c r="J59" s="11"/>
    </row>
    <row r="60" spans="1:15" ht="15" customHeight="1" x14ac:dyDescent="0.15">
      <c r="A60" s="10" t="s">
        <v>9</v>
      </c>
      <c r="B60" s="17"/>
      <c r="C60" s="16">
        <f>+C37-C52</f>
        <v>90032881</v>
      </c>
      <c r="D60" s="14"/>
      <c r="E60" s="16"/>
      <c r="F60" s="16">
        <v>82834607</v>
      </c>
      <c r="G60" s="14"/>
      <c r="H60" s="16"/>
      <c r="I60" s="15">
        <f>+C60-F60</f>
        <v>7198274</v>
      </c>
      <c r="J60" s="14"/>
    </row>
    <row r="61" spans="1:15" ht="15" customHeight="1" x14ac:dyDescent="0.15">
      <c r="A61" s="10" t="s">
        <v>8</v>
      </c>
      <c r="B61" s="13" t="s">
        <v>6</v>
      </c>
      <c r="C61" s="5">
        <v>21308889</v>
      </c>
      <c r="D61" s="11" t="s">
        <v>5</v>
      </c>
      <c r="E61" s="5" t="s">
        <v>4</v>
      </c>
      <c r="F61" s="5">
        <v>21308889</v>
      </c>
      <c r="G61" s="11" t="s">
        <v>3</v>
      </c>
      <c r="H61" s="5" t="s">
        <v>4</v>
      </c>
      <c r="I61" s="12">
        <f>+C61-F61</f>
        <v>0</v>
      </c>
      <c r="J61" s="11" t="s">
        <v>3</v>
      </c>
      <c r="O61" s="5"/>
    </row>
    <row r="62" spans="1:15" ht="15" customHeight="1" x14ac:dyDescent="0.15">
      <c r="A62" s="10" t="s">
        <v>7</v>
      </c>
      <c r="B62" s="5" t="s">
        <v>6</v>
      </c>
      <c r="C62" s="5">
        <v>0</v>
      </c>
      <c r="D62" s="11" t="s">
        <v>5</v>
      </c>
      <c r="E62" s="5" t="s">
        <v>4</v>
      </c>
      <c r="F62" s="5">
        <v>0</v>
      </c>
      <c r="G62" s="11" t="s">
        <v>3</v>
      </c>
      <c r="H62" s="5" t="s">
        <v>4</v>
      </c>
      <c r="I62" s="12">
        <f>+C62-F62</f>
        <v>0</v>
      </c>
      <c r="J62" s="11" t="s">
        <v>138</v>
      </c>
      <c r="M62" s="66"/>
    </row>
    <row r="63" spans="1:15" ht="15" customHeight="1" x14ac:dyDescent="0.15">
      <c r="A63" s="10" t="s">
        <v>2</v>
      </c>
      <c r="B63" s="8" t="s">
        <v>0</v>
      </c>
      <c r="C63" s="8">
        <f>C60+C56</f>
        <v>90032881</v>
      </c>
      <c r="D63" s="6" t="s">
        <v>0</v>
      </c>
      <c r="E63" s="8" t="s">
        <v>0</v>
      </c>
      <c r="F63" s="8">
        <v>82834607</v>
      </c>
      <c r="G63" s="6" t="s">
        <v>0</v>
      </c>
      <c r="H63" s="8" t="s">
        <v>0</v>
      </c>
      <c r="I63" s="7">
        <f>+C63-F63</f>
        <v>7198274</v>
      </c>
      <c r="J63" s="6" t="s">
        <v>0</v>
      </c>
      <c r="M63" s="5"/>
    </row>
    <row r="64" spans="1:15" ht="15" customHeight="1" x14ac:dyDescent="0.15">
      <c r="A64" s="9" t="s">
        <v>1</v>
      </c>
      <c r="B64" s="8" t="s">
        <v>0</v>
      </c>
      <c r="C64" s="8">
        <f>C52+C63</f>
        <v>107500271</v>
      </c>
      <c r="D64" s="6" t="s">
        <v>0</v>
      </c>
      <c r="E64" s="8" t="s">
        <v>0</v>
      </c>
      <c r="F64" s="8">
        <v>100967219</v>
      </c>
      <c r="G64" s="6" t="s">
        <v>0</v>
      </c>
      <c r="H64" s="8" t="s">
        <v>0</v>
      </c>
      <c r="I64" s="7">
        <f>+C64-F64</f>
        <v>6533052</v>
      </c>
      <c r="J64" s="6" t="s">
        <v>0</v>
      </c>
    </row>
    <row r="65" spans="3:3" ht="12.75" customHeight="1" x14ac:dyDescent="0.15"/>
    <row r="66" spans="3:3" x14ac:dyDescent="0.15">
      <c r="C66" s="5" t="s">
        <v>200</v>
      </c>
    </row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1"/>
  <sheetViews>
    <sheetView zoomScale="130" zoomScaleNormal="130" workbookViewId="0">
      <selection activeCell="C7" sqref="C7"/>
    </sheetView>
  </sheetViews>
  <sheetFormatPr defaultColWidth="9" defaultRowHeight="13.5" outlineLevelRow="1" x14ac:dyDescent="0.15"/>
  <cols>
    <col min="1" max="1" width="41.75" style="29" customWidth="1"/>
    <col min="2" max="4" width="17.125" style="28" customWidth="1"/>
    <col min="5" max="6" width="10.875" style="4" bestFit="1" customWidth="1"/>
    <col min="7" max="7" width="13.625" style="4" bestFit="1" customWidth="1"/>
    <col min="8" max="8" width="9.5" style="4" bestFit="1" customWidth="1"/>
    <col min="9" max="9" width="10.875" style="4" bestFit="1" customWidth="1"/>
    <col min="10" max="16384" width="9" style="4"/>
  </cols>
  <sheetData>
    <row r="1" spans="1:4" ht="22.5" customHeight="1" x14ac:dyDescent="0.15">
      <c r="A1" s="80" t="s">
        <v>85</v>
      </c>
      <c r="B1" s="80"/>
      <c r="C1" s="80"/>
      <c r="D1" s="80"/>
    </row>
    <row r="2" spans="1:4" ht="18.75" customHeight="1" x14ac:dyDescent="0.15">
      <c r="A2" s="79" t="s">
        <v>231</v>
      </c>
      <c r="B2" s="79"/>
      <c r="C2" s="79"/>
      <c r="D2" s="79"/>
    </row>
    <row r="3" spans="1:4" ht="15.75" customHeight="1" x14ac:dyDescent="0.15">
      <c r="A3" s="38"/>
      <c r="B3" s="37"/>
      <c r="C3" s="37"/>
      <c r="D3" s="58" t="s">
        <v>84</v>
      </c>
    </row>
    <row r="4" spans="1:4" ht="13.5" customHeight="1" x14ac:dyDescent="0.15">
      <c r="A4" s="27" t="s">
        <v>47</v>
      </c>
      <c r="B4" s="36" t="s">
        <v>46</v>
      </c>
      <c r="C4" s="36" t="s">
        <v>83</v>
      </c>
      <c r="D4" s="36" t="s">
        <v>44</v>
      </c>
    </row>
    <row r="5" spans="1:4" ht="15" customHeight="1" x14ac:dyDescent="0.15">
      <c r="A5" s="33" t="s">
        <v>82</v>
      </c>
      <c r="B5" s="35"/>
      <c r="C5" s="35"/>
      <c r="D5" s="35"/>
    </row>
    <row r="6" spans="1:4" ht="15" customHeight="1" x14ac:dyDescent="0.15">
      <c r="A6" s="33" t="s">
        <v>81</v>
      </c>
      <c r="B6" s="34"/>
      <c r="C6" s="34"/>
      <c r="D6" s="34"/>
    </row>
    <row r="7" spans="1:4" ht="15" customHeight="1" x14ac:dyDescent="0.15">
      <c r="A7" s="33" t="s">
        <v>80</v>
      </c>
      <c r="B7" s="34"/>
      <c r="C7" s="34"/>
      <c r="D7" s="34"/>
    </row>
    <row r="8" spans="1:4" ht="15" customHeight="1" x14ac:dyDescent="0.15">
      <c r="A8" s="33" t="s">
        <v>126</v>
      </c>
      <c r="B8" s="34">
        <f>SUM(B9)</f>
        <v>0</v>
      </c>
      <c r="C8" s="34">
        <v>202313</v>
      </c>
      <c r="D8" s="34">
        <f>+B8-C8</f>
        <v>-202313</v>
      </c>
    </row>
    <row r="9" spans="1:4" ht="15" customHeight="1" x14ac:dyDescent="0.15">
      <c r="A9" s="33" t="s">
        <v>127</v>
      </c>
      <c r="B9" s="34">
        <v>0</v>
      </c>
      <c r="C9" s="34">
        <v>202313</v>
      </c>
      <c r="D9" s="34">
        <f t="shared" ref="D9:D42" si="0">+B9-C9</f>
        <v>-202313</v>
      </c>
    </row>
    <row r="10" spans="1:4" ht="15" customHeight="1" x14ac:dyDescent="0.15">
      <c r="A10" s="33" t="s">
        <v>210</v>
      </c>
      <c r="B10" s="34">
        <f>SUM(B11)</f>
        <v>0</v>
      </c>
      <c r="C10" s="34">
        <v>26</v>
      </c>
      <c r="D10" s="34">
        <f t="shared" si="0"/>
        <v>-26</v>
      </c>
    </row>
    <row r="11" spans="1:4" ht="15" customHeight="1" x14ac:dyDescent="0.15">
      <c r="A11" s="33" t="s">
        <v>211</v>
      </c>
      <c r="B11" s="34">
        <v>0</v>
      </c>
      <c r="C11" s="34">
        <v>26</v>
      </c>
      <c r="D11" s="34">
        <f t="shared" si="0"/>
        <v>-26</v>
      </c>
    </row>
    <row r="12" spans="1:4" ht="15" customHeight="1" x14ac:dyDescent="0.15">
      <c r="A12" s="33" t="s">
        <v>221</v>
      </c>
      <c r="B12" s="34">
        <f>SUM(B13:B15)</f>
        <v>24110000</v>
      </c>
      <c r="C12" s="34">
        <v>1839000</v>
      </c>
      <c r="D12" s="34">
        <f t="shared" si="0"/>
        <v>22271000</v>
      </c>
    </row>
    <row r="13" spans="1:4" ht="15" customHeight="1" x14ac:dyDescent="0.15">
      <c r="A13" s="33" t="s">
        <v>79</v>
      </c>
      <c r="B13" s="34">
        <v>14190000</v>
      </c>
      <c r="C13" s="34">
        <v>590000</v>
      </c>
      <c r="D13" s="34">
        <f t="shared" si="0"/>
        <v>13600000</v>
      </c>
    </row>
    <row r="14" spans="1:4" ht="15" customHeight="1" x14ac:dyDescent="0.15">
      <c r="A14" s="33" t="s">
        <v>98</v>
      </c>
      <c r="B14" s="34">
        <v>8879000</v>
      </c>
      <c r="C14" s="34">
        <v>765000</v>
      </c>
      <c r="D14" s="34">
        <f t="shared" si="0"/>
        <v>8114000</v>
      </c>
    </row>
    <row r="15" spans="1:4" ht="15" customHeight="1" x14ac:dyDescent="0.15">
      <c r="A15" s="33" t="s">
        <v>78</v>
      </c>
      <c r="B15" s="34">
        <v>1041000</v>
      </c>
      <c r="C15" s="34">
        <v>484000</v>
      </c>
      <c r="D15" s="34">
        <f t="shared" si="0"/>
        <v>557000</v>
      </c>
    </row>
    <row r="16" spans="1:4" ht="15" customHeight="1" x14ac:dyDescent="0.15">
      <c r="A16" s="33" t="s">
        <v>222</v>
      </c>
      <c r="B16" s="34">
        <f>SUM(B17,B23,B27,B29)</f>
        <v>54374937</v>
      </c>
      <c r="C16" s="34">
        <v>32505079</v>
      </c>
      <c r="D16" s="34">
        <f t="shared" si="0"/>
        <v>21869858</v>
      </c>
    </row>
    <row r="17" spans="1:5" ht="15" customHeight="1" x14ac:dyDescent="0.15">
      <c r="A17" s="33" t="s">
        <v>100</v>
      </c>
      <c r="B17" s="34">
        <f>SUM(B18:B22)</f>
        <v>11026200</v>
      </c>
      <c r="C17" s="34">
        <v>2752820</v>
      </c>
      <c r="D17" s="34">
        <f t="shared" si="0"/>
        <v>8273380</v>
      </c>
    </row>
    <row r="18" spans="1:5" ht="15" customHeight="1" x14ac:dyDescent="0.15">
      <c r="A18" s="33" t="s">
        <v>103</v>
      </c>
      <c r="B18" s="34">
        <v>640000</v>
      </c>
      <c r="C18" s="34">
        <v>620000</v>
      </c>
      <c r="D18" s="34">
        <f t="shared" si="0"/>
        <v>20000</v>
      </c>
    </row>
    <row r="19" spans="1:5" ht="15" customHeight="1" x14ac:dyDescent="0.15">
      <c r="A19" s="33" t="s">
        <v>104</v>
      </c>
      <c r="B19" s="34">
        <v>310000</v>
      </c>
      <c r="C19" s="34">
        <v>160000</v>
      </c>
      <c r="D19" s="34">
        <f t="shared" si="0"/>
        <v>150000</v>
      </c>
      <c r="E19" s="28"/>
    </row>
    <row r="20" spans="1:5" ht="15" customHeight="1" x14ac:dyDescent="0.15">
      <c r="A20" s="33" t="s">
        <v>105</v>
      </c>
      <c r="B20" s="34">
        <v>436000</v>
      </c>
      <c r="C20" s="34">
        <v>0</v>
      </c>
      <c r="D20" s="34">
        <f t="shared" si="0"/>
        <v>436000</v>
      </c>
    </row>
    <row r="21" spans="1:5" ht="15" hidden="1" customHeight="1" x14ac:dyDescent="0.15">
      <c r="A21" s="33" t="s">
        <v>106</v>
      </c>
      <c r="B21" s="34">
        <v>0</v>
      </c>
      <c r="C21" s="34">
        <v>0</v>
      </c>
      <c r="D21" s="34">
        <f t="shared" si="0"/>
        <v>0</v>
      </c>
    </row>
    <row r="22" spans="1:5" ht="15" customHeight="1" x14ac:dyDescent="0.15">
      <c r="A22" s="33" t="s">
        <v>107</v>
      </c>
      <c r="B22" s="34">
        <v>9640200</v>
      </c>
      <c r="C22" s="34">
        <v>1972820</v>
      </c>
      <c r="D22" s="34">
        <f>+B22-C22</f>
        <v>7667380</v>
      </c>
    </row>
    <row r="23" spans="1:5" ht="15" customHeight="1" x14ac:dyDescent="0.15">
      <c r="A23" s="33" t="s">
        <v>99</v>
      </c>
      <c r="B23" s="34">
        <f>SUM(B24:B26)</f>
        <v>1249800</v>
      </c>
      <c r="C23" s="34">
        <v>513189</v>
      </c>
      <c r="D23" s="34">
        <f t="shared" si="0"/>
        <v>736611</v>
      </c>
    </row>
    <row r="24" spans="1:5" ht="15" customHeight="1" x14ac:dyDescent="0.15">
      <c r="A24" s="33" t="s">
        <v>102</v>
      </c>
      <c r="B24" s="34">
        <v>922800</v>
      </c>
      <c r="C24" s="34">
        <v>286900</v>
      </c>
      <c r="D24" s="34">
        <f t="shared" si="0"/>
        <v>635900</v>
      </c>
    </row>
    <row r="25" spans="1:5" ht="15" customHeight="1" x14ac:dyDescent="0.15">
      <c r="A25" s="33" t="s">
        <v>129</v>
      </c>
      <c r="B25" s="34">
        <v>327000</v>
      </c>
      <c r="C25" s="34">
        <v>217000</v>
      </c>
      <c r="D25" s="34">
        <f t="shared" si="0"/>
        <v>110000</v>
      </c>
    </row>
    <row r="26" spans="1:5" ht="15" customHeight="1" x14ac:dyDescent="0.15">
      <c r="A26" s="33" t="s">
        <v>214</v>
      </c>
      <c r="B26" s="34">
        <v>0</v>
      </c>
      <c r="C26" s="34">
        <v>9289</v>
      </c>
      <c r="D26" s="34">
        <f t="shared" si="0"/>
        <v>-9289</v>
      </c>
    </row>
    <row r="27" spans="1:5" ht="15" customHeight="1" x14ac:dyDescent="0.15">
      <c r="A27" s="33" t="s">
        <v>101</v>
      </c>
      <c r="B27" s="34">
        <f>SUM(B28:B28)</f>
        <v>40555000</v>
      </c>
      <c r="C27" s="34">
        <v>28752000</v>
      </c>
      <c r="D27" s="34">
        <f t="shared" si="0"/>
        <v>11803000</v>
      </c>
    </row>
    <row r="28" spans="1:5" ht="15" customHeight="1" x14ac:dyDescent="0.15">
      <c r="A28" s="33" t="s">
        <v>125</v>
      </c>
      <c r="B28" s="34">
        <v>40555000</v>
      </c>
      <c r="C28" s="34">
        <v>28752000</v>
      </c>
      <c r="D28" s="34">
        <f t="shared" si="0"/>
        <v>11803000</v>
      </c>
    </row>
    <row r="29" spans="1:5" ht="15" customHeight="1" x14ac:dyDescent="0.15">
      <c r="A29" s="33" t="s">
        <v>135</v>
      </c>
      <c r="B29" s="34">
        <v>1543937</v>
      </c>
      <c r="C29" s="34">
        <v>487070</v>
      </c>
      <c r="D29" s="34">
        <f t="shared" si="0"/>
        <v>1056867</v>
      </c>
    </row>
    <row r="30" spans="1:5" ht="15" customHeight="1" x14ac:dyDescent="0.15">
      <c r="A30" s="33" t="s">
        <v>223</v>
      </c>
      <c r="B30" s="34">
        <f>SUM(B31)</f>
        <v>0</v>
      </c>
      <c r="C30" s="34">
        <v>1654358</v>
      </c>
      <c r="D30" s="34">
        <f t="shared" si="0"/>
        <v>-1654358</v>
      </c>
    </row>
    <row r="31" spans="1:5" ht="15" customHeight="1" x14ac:dyDescent="0.15">
      <c r="A31" s="33" t="s">
        <v>212</v>
      </c>
      <c r="B31" s="34">
        <v>0</v>
      </c>
      <c r="C31" s="34">
        <v>1654358</v>
      </c>
      <c r="D31" s="34">
        <f t="shared" si="0"/>
        <v>-1654358</v>
      </c>
    </row>
    <row r="32" spans="1:5" ht="15" customHeight="1" x14ac:dyDescent="0.15">
      <c r="A32" s="33" t="s">
        <v>224</v>
      </c>
      <c r="B32" s="34">
        <f>+B33</f>
        <v>2540000</v>
      </c>
      <c r="C32" s="34">
        <v>2290000</v>
      </c>
      <c r="D32" s="34">
        <f t="shared" si="0"/>
        <v>250000</v>
      </c>
    </row>
    <row r="33" spans="1:5" ht="15" customHeight="1" x14ac:dyDescent="0.15">
      <c r="A33" s="33" t="s">
        <v>143</v>
      </c>
      <c r="B33" s="34">
        <v>2540000</v>
      </c>
      <c r="C33" s="34">
        <v>2290000</v>
      </c>
      <c r="D33" s="34">
        <f t="shared" si="0"/>
        <v>250000</v>
      </c>
    </row>
    <row r="34" spans="1:5" ht="15" customHeight="1" x14ac:dyDescent="0.15">
      <c r="A34" s="33" t="s">
        <v>225</v>
      </c>
      <c r="B34" s="34">
        <f>+B35</f>
        <v>2207720</v>
      </c>
      <c r="C34" s="34">
        <v>607350</v>
      </c>
      <c r="D34" s="34">
        <f t="shared" si="0"/>
        <v>1600370</v>
      </c>
    </row>
    <row r="35" spans="1:5" ht="15" customHeight="1" x14ac:dyDescent="0.15">
      <c r="A35" s="33" t="s">
        <v>136</v>
      </c>
      <c r="B35" s="34">
        <v>2207720</v>
      </c>
      <c r="C35" s="34">
        <v>607350</v>
      </c>
      <c r="D35" s="34">
        <f t="shared" si="0"/>
        <v>1600370</v>
      </c>
    </row>
    <row r="36" spans="1:5" ht="15" customHeight="1" x14ac:dyDescent="0.15">
      <c r="A36" s="33" t="s">
        <v>226</v>
      </c>
      <c r="B36" s="34">
        <f>SUM(B37:B38)</f>
        <v>200000</v>
      </c>
      <c r="C36" s="34">
        <v>1235500</v>
      </c>
      <c r="D36" s="34">
        <f t="shared" si="0"/>
        <v>-1035500</v>
      </c>
    </row>
    <row r="37" spans="1:5" ht="15" customHeight="1" outlineLevel="1" x14ac:dyDescent="0.15">
      <c r="A37" s="33" t="s">
        <v>213</v>
      </c>
      <c r="B37" s="34">
        <v>200000</v>
      </c>
      <c r="C37" s="34">
        <v>235500</v>
      </c>
      <c r="D37" s="34">
        <f>+B37-C37</f>
        <v>-35500</v>
      </c>
    </row>
    <row r="38" spans="1:5" ht="15" customHeight="1" outlineLevel="1" x14ac:dyDescent="0.15">
      <c r="A38" s="33" t="s">
        <v>216</v>
      </c>
      <c r="B38" s="34">
        <v>0</v>
      </c>
      <c r="C38" s="34">
        <v>1000000</v>
      </c>
      <c r="D38" s="34">
        <f>+B38-C38</f>
        <v>-1000000</v>
      </c>
    </row>
    <row r="39" spans="1:5" ht="14.25" customHeight="1" x14ac:dyDescent="0.15">
      <c r="A39" s="33" t="s">
        <v>227</v>
      </c>
      <c r="B39" s="34">
        <f>SUM(B40:B41)</f>
        <v>186434</v>
      </c>
      <c r="C39" s="34">
        <v>6119</v>
      </c>
      <c r="D39" s="34">
        <f t="shared" si="0"/>
        <v>180315</v>
      </c>
    </row>
    <row r="40" spans="1:5" ht="15" hidden="1" customHeight="1" x14ac:dyDescent="0.15">
      <c r="A40" s="33" t="s">
        <v>91</v>
      </c>
      <c r="B40" s="34">
        <v>0</v>
      </c>
      <c r="C40" s="34">
        <v>0</v>
      </c>
      <c r="D40" s="34">
        <f t="shared" si="0"/>
        <v>0</v>
      </c>
      <c r="E40" s="28"/>
    </row>
    <row r="41" spans="1:5" ht="15" customHeight="1" x14ac:dyDescent="0.15">
      <c r="A41" s="33" t="s">
        <v>92</v>
      </c>
      <c r="B41" s="34">
        <v>186434</v>
      </c>
      <c r="C41" s="34">
        <v>6119</v>
      </c>
      <c r="D41" s="34">
        <f t="shared" si="0"/>
        <v>180315</v>
      </c>
    </row>
    <row r="42" spans="1:5" ht="15" customHeight="1" x14ac:dyDescent="0.15">
      <c r="A42" s="33" t="s">
        <v>137</v>
      </c>
      <c r="B42" s="31">
        <f>+B8+B10+B12+B16+B30+B32+B34+B36+B39</f>
        <v>83619091</v>
      </c>
      <c r="C42" s="31">
        <v>40339745</v>
      </c>
      <c r="D42" s="31">
        <f t="shared" si="0"/>
        <v>43279346</v>
      </c>
    </row>
    <row r="43" spans="1:5" ht="15" customHeight="1" x14ac:dyDescent="0.15">
      <c r="A43" s="33" t="s">
        <v>77</v>
      </c>
      <c r="B43" s="34"/>
      <c r="C43" s="34"/>
      <c r="D43" s="34"/>
    </row>
    <row r="44" spans="1:5" ht="13.5" customHeight="1" x14ac:dyDescent="0.15">
      <c r="A44" s="33" t="s">
        <v>76</v>
      </c>
      <c r="B44" s="70">
        <f>SUM(B46:B70)-B54-B55-B65-B66</f>
        <v>61415912</v>
      </c>
      <c r="C44" s="34">
        <v>42649056</v>
      </c>
      <c r="D44" s="34">
        <f>+B44-C44</f>
        <v>18766856</v>
      </c>
    </row>
    <row r="45" spans="1:5" ht="15" hidden="1" customHeight="1" x14ac:dyDescent="0.15">
      <c r="A45" s="33" t="s">
        <v>147</v>
      </c>
      <c r="B45" s="34">
        <v>0</v>
      </c>
      <c r="C45" s="34">
        <v>0</v>
      </c>
      <c r="D45" s="34">
        <f t="shared" ref="D45:D70" si="1">B45-C45</f>
        <v>0</v>
      </c>
    </row>
    <row r="46" spans="1:5" ht="15" customHeight="1" x14ac:dyDescent="0.15">
      <c r="A46" s="33" t="s">
        <v>108</v>
      </c>
      <c r="B46" s="69">
        <v>1003749</v>
      </c>
      <c r="C46" s="34">
        <v>7262</v>
      </c>
      <c r="D46" s="34">
        <f t="shared" si="1"/>
        <v>996487</v>
      </c>
    </row>
    <row r="47" spans="1:5" ht="15" customHeight="1" x14ac:dyDescent="0.15">
      <c r="A47" s="33" t="s">
        <v>75</v>
      </c>
      <c r="B47" s="69">
        <v>12896766</v>
      </c>
      <c r="C47" s="34">
        <v>6476013</v>
      </c>
      <c r="D47" s="34">
        <f t="shared" si="1"/>
        <v>6420753</v>
      </c>
    </row>
    <row r="48" spans="1:5" ht="16.5" customHeight="1" x14ac:dyDescent="0.15">
      <c r="A48" s="33" t="s">
        <v>74</v>
      </c>
      <c r="B48" s="69">
        <v>358273</v>
      </c>
      <c r="C48" s="34">
        <v>141019</v>
      </c>
      <c r="D48" s="34">
        <f t="shared" si="1"/>
        <v>217254</v>
      </c>
    </row>
    <row r="49" spans="1:7" ht="16.5" customHeight="1" x14ac:dyDescent="0.15">
      <c r="A49" s="33" t="s">
        <v>130</v>
      </c>
      <c r="B49" s="69">
        <v>9177</v>
      </c>
      <c r="C49" s="34">
        <v>0</v>
      </c>
      <c r="D49" s="34">
        <f t="shared" si="1"/>
        <v>9177</v>
      </c>
    </row>
    <row r="50" spans="1:7" ht="16.5" customHeight="1" x14ac:dyDescent="0.15">
      <c r="A50" s="33" t="s">
        <v>109</v>
      </c>
      <c r="B50" s="69">
        <v>4780894</v>
      </c>
      <c r="C50" s="34">
        <v>2174291</v>
      </c>
      <c r="D50" s="34">
        <f t="shared" si="1"/>
        <v>2606603</v>
      </c>
    </row>
    <row r="51" spans="1:7" ht="15" customHeight="1" x14ac:dyDescent="0.15">
      <c r="A51" s="33" t="s">
        <v>110</v>
      </c>
      <c r="B51" s="69">
        <f>25402917+93738</f>
        <v>25496655</v>
      </c>
      <c r="C51" s="34">
        <v>16576481</v>
      </c>
      <c r="D51" s="34">
        <f t="shared" si="1"/>
        <v>8920174</v>
      </c>
    </row>
    <row r="52" spans="1:7" ht="15" customHeight="1" x14ac:dyDescent="0.15">
      <c r="A52" s="33" t="s">
        <v>111</v>
      </c>
      <c r="B52" s="69">
        <v>4921313</v>
      </c>
      <c r="C52" s="34">
        <v>2011949</v>
      </c>
      <c r="D52" s="34">
        <f t="shared" si="1"/>
        <v>2909364</v>
      </c>
    </row>
    <row r="53" spans="1:7" ht="15" customHeight="1" x14ac:dyDescent="0.15">
      <c r="A53" s="33" t="s">
        <v>112</v>
      </c>
      <c r="B53" s="34">
        <f>SUM(B54:B55)</f>
        <v>3201018</v>
      </c>
      <c r="C53" s="34">
        <v>1909639</v>
      </c>
      <c r="D53" s="34">
        <f t="shared" si="1"/>
        <v>1291379</v>
      </c>
    </row>
    <row r="54" spans="1:7" ht="15" customHeight="1" x14ac:dyDescent="0.15">
      <c r="A54" s="33" t="s">
        <v>201</v>
      </c>
      <c r="B54" s="34">
        <v>1407874</v>
      </c>
      <c r="C54" s="34">
        <v>1114870</v>
      </c>
      <c r="D54" s="34">
        <f t="shared" si="1"/>
        <v>293004</v>
      </c>
    </row>
    <row r="55" spans="1:7" ht="13.5" customHeight="1" x14ac:dyDescent="0.15">
      <c r="A55" s="33" t="s">
        <v>202</v>
      </c>
      <c r="B55" s="69">
        <v>1793144</v>
      </c>
      <c r="C55" s="34">
        <v>794769</v>
      </c>
      <c r="D55" s="34">
        <f t="shared" si="1"/>
        <v>998375</v>
      </c>
      <c r="G55" s="28"/>
    </row>
    <row r="56" spans="1:7" ht="15" hidden="1" customHeight="1" x14ac:dyDescent="0.15">
      <c r="A56" s="33" t="s">
        <v>113</v>
      </c>
      <c r="B56" s="68"/>
      <c r="C56" s="34"/>
      <c r="D56" s="34">
        <f t="shared" si="1"/>
        <v>0</v>
      </c>
    </row>
    <row r="57" spans="1:7" ht="15" customHeight="1" x14ac:dyDescent="0.15">
      <c r="A57" s="33" t="s">
        <v>114</v>
      </c>
      <c r="B57" s="34">
        <v>122650</v>
      </c>
      <c r="C57" s="34">
        <v>98205</v>
      </c>
      <c r="D57" s="34">
        <f t="shared" si="1"/>
        <v>24445</v>
      </c>
    </row>
    <row r="58" spans="1:7" ht="15" customHeight="1" x14ac:dyDescent="0.15">
      <c r="A58" s="33" t="s">
        <v>115</v>
      </c>
      <c r="B58" s="34">
        <v>926722</v>
      </c>
      <c r="C58" s="34">
        <v>291647</v>
      </c>
      <c r="D58" s="34">
        <f t="shared" si="1"/>
        <v>635075</v>
      </c>
    </row>
    <row r="59" spans="1:7" ht="15" customHeight="1" x14ac:dyDescent="0.15">
      <c r="A59" s="33" t="s">
        <v>116</v>
      </c>
      <c r="B59" s="34">
        <f>2937801+25615</f>
        <v>2963416</v>
      </c>
      <c r="C59" s="34">
        <v>2096092</v>
      </c>
      <c r="D59" s="34">
        <f t="shared" si="1"/>
        <v>867324</v>
      </c>
    </row>
    <row r="60" spans="1:7" ht="15" customHeight="1" x14ac:dyDescent="0.15">
      <c r="A60" s="33" t="s">
        <v>215</v>
      </c>
      <c r="B60" s="34">
        <v>459381</v>
      </c>
      <c r="C60" s="34">
        <v>652750</v>
      </c>
      <c r="D60" s="34">
        <f t="shared" si="1"/>
        <v>-193369</v>
      </c>
    </row>
    <row r="61" spans="1:7" ht="15" customHeight="1" x14ac:dyDescent="0.15">
      <c r="A61" s="33" t="s">
        <v>206</v>
      </c>
      <c r="B61" s="69">
        <v>846170</v>
      </c>
      <c r="C61" s="34">
        <v>11623</v>
      </c>
      <c r="D61" s="34">
        <f t="shared" si="1"/>
        <v>834547</v>
      </c>
    </row>
    <row r="62" spans="1:7" ht="15" customHeight="1" x14ac:dyDescent="0.15">
      <c r="A62" s="33" t="s">
        <v>73</v>
      </c>
      <c r="B62" s="69">
        <v>575853</v>
      </c>
      <c r="C62" s="34">
        <v>1652460</v>
      </c>
      <c r="D62" s="34">
        <f t="shared" si="1"/>
        <v>-1076607</v>
      </c>
    </row>
    <row r="63" spans="1:7" ht="15" customHeight="1" x14ac:dyDescent="0.15">
      <c r="A63" s="33" t="s">
        <v>72</v>
      </c>
      <c r="B63" s="69">
        <v>327796</v>
      </c>
      <c r="C63" s="34">
        <v>67494</v>
      </c>
      <c r="D63" s="34">
        <f t="shared" si="1"/>
        <v>260302</v>
      </c>
    </row>
    <row r="64" spans="1:7" ht="14.25" customHeight="1" x14ac:dyDescent="0.15">
      <c r="A64" s="33" t="s">
        <v>199</v>
      </c>
      <c r="B64" s="34">
        <f>SUM(B65:B66)</f>
        <v>356139</v>
      </c>
      <c r="C64" s="34">
        <v>6744304</v>
      </c>
      <c r="D64" s="34">
        <f t="shared" si="1"/>
        <v>-6388165</v>
      </c>
    </row>
    <row r="65" spans="1:7" ht="14.25" customHeight="1" x14ac:dyDescent="0.15">
      <c r="A65" s="33" t="s">
        <v>203</v>
      </c>
      <c r="B65" s="34">
        <v>13200</v>
      </c>
      <c r="C65" s="34">
        <v>6326208</v>
      </c>
      <c r="D65" s="34">
        <f t="shared" si="1"/>
        <v>-6313008</v>
      </c>
      <c r="F65" s="28"/>
    </row>
    <row r="66" spans="1:7" ht="15.75" customHeight="1" x14ac:dyDescent="0.15">
      <c r="A66" s="33" t="s">
        <v>204</v>
      </c>
      <c r="B66" s="34">
        <f>262083+80856</f>
        <v>342939</v>
      </c>
      <c r="C66" s="34">
        <v>418096</v>
      </c>
      <c r="D66" s="34">
        <f t="shared" si="1"/>
        <v>-75157</v>
      </c>
    </row>
    <row r="67" spans="1:7" ht="15.75" customHeight="1" x14ac:dyDescent="0.15">
      <c r="A67" s="33" t="s">
        <v>139</v>
      </c>
      <c r="B67" s="34">
        <v>12000</v>
      </c>
      <c r="C67" s="34">
        <v>0</v>
      </c>
      <c r="D67" s="34">
        <f t="shared" si="1"/>
        <v>12000</v>
      </c>
    </row>
    <row r="68" spans="1:7" ht="15.75" customHeight="1" x14ac:dyDescent="0.15">
      <c r="A68" s="33" t="s">
        <v>131</v>
      </c>
      <c r="B68" s="34">
        <v>351000</v>
      </c>
      <c r="C68" s="34">
        <v>0</v>
      </c>
      <c r="D68" s="34">
        <f t="shared" si="1"/>
        <v>351000</v>
      </c>
    </row>
    <row r="69" spans="1:7" ht="15.75" customHeight="1" x14ac:dyDescent="0.15">
      <c r="A69" s="33" t="s">
        <v>232</v>
      </c>
      <c r="B69" s="34">
        <f>922849+300000</f>
        <v>1222849</v>
      </c>
      <c r="C69" s="34">
        <v>0</v>
      </c>
      <c r="D69" s="34">
        <f t="shared" ref="D69" si="2">B69-C69</f>
        <v>1222849</v>
      </c>
    </row>
    <row r="70" spans="1:7" ht="15.75" customHeight="1" x14ac:dyDescent="0.15">
      <c r="A70" s="33" t="s">
        <v>71</v>
      </c>
      <c r="B70" s="34">
        <v>584091</v>
      </c>
      <c r="C70" s="34">
        <v>1737827</v>
      </c>
      <c r="D70" s="34">
        <f t="shared" si="1"/>
        <v>-1153736</v>
      </c>
      <c r="G70" s="28"/>
    </row>
    <row r="71" spans="1:7" ht="15" customHeight="1" x14ac:dyDescent="0.15">
      <c r="A71" s="33" t="s">
        <v>70</v>
      </c>
      <c r="B71" s="34">
        <f>SUM(B73:B92)</f>
        <v>15004905</v>
      </c>
      <c r="C71" s="34">
        <v>14400275</v>
      </c>
      <c r="D71" s="34">
        <f>SUM(D73:D92)</f>
        <v>604630</v>
      </c>
      <c r="F71" s="28"/>
    </row>
    <row r="72" spans="1:7" ht="15" customHeight="1" x14ac:dyDescent="0.15">
      <c r="A72" s="33" t="s">
        <v>69</v>
      </c>
      <c r="B72" s="34">
        <f>SUM(B73:B76)</f>
        <v>4233592</v>
      </c>
      <c r="C72" s="34">
        <v>3485178</v>
      </c>
      <c r="D72" s="34">
        <f t="shared" ref="D72:D90" si="3">B72-C72</f>
        <v>748414</v>
      </c>
      <c r="G72" s="28"/>
    </row>
    <row r="73" spans="1:7" ht="15" customHeight="1" x14ac:dyDescent="0.15">
      <c r="A73" s="33" t="s">
        <v>93</v>
      </c>
      <c r="B73" s="34">
        <v>222740</v>
      </c>
      <c r="C73" s="34">
        <v>222740</v>
      </c>
      <c r="D73" s="34">
        <f t="shared" si="3"/>
        <v>0</v>
      </c>
    </row>
    <row r="74" spans="1:7" ht="15" customHeight="1" x14ac:dyDescent="0.15">
      <c r="A74" s="33" t="s">
        <v>94</v>
      </c>
      <c r="B74" s="34">
        <v>3627180</v>
      </c>
      <c r="C74" s="34">
        <v>2943350</v>
      </c>
      <c r="D74" s="34">
        <f t="shared" si="3"/>
        <v>683830</v>
      </c>
    </row>
    <row r="75" spans="1:7" ht="12.75" customHeight="1" x14ac:dyDescent="0.15">
      <c r="A75" s="33" t="s">
        <v>95</v>
      </c>
      <c r="B75" s="34">
        <v>383672</v>
      </c>
      <c r="C75" s="34">
        <v>319088</v>
      </c>
      <c r="D75" s="34">
        <f t="shared" si="3"/>
        <v>64584</v>
      </c>
    </row>
    <row r="76" spans="1:7" ht="15" hidden="1" customHeight="1" x14ac:dyDescent="0.15">
      <c r="A76" s="33" t="s">
        <v>123</v>
      </c>
      <c r="B76" s="34">
        <v>0</v>
      </c>
      <c r="C76" s="34">
        <v>0</v>
      </c>
      <c r="D76" s="34">
        <f t="shared" si="3"/>
        <v>0</v>
      </c>
    </row>
    <row r="77" spans="1:7" ht="15" customHeight="1" x14ac:dyDescent="0.15">
      <c r="A77" s="33" t="s">
        <v>151</v>
      </c>
      <c r="B77" s="34">
        <v>295286</v>
      </c>
      <c r="C77" s="34">
        <v>83206</v>
      </c>
      <c r="D77" s="34">
        <f t="shared" si="3"/>
        <v>212080</v>
      </c>
    </row>
    <row r="78" spans="1:7" ht="15" customHeight="1" x14ac:dyDescent="0.15">
      <c r="A78" s="33" t="s">
        <v>152</v>
      </c>
      <c r="B78" s="34">
        <v>3201630</v>
      </c>
      <c r="C78" s="34">
        <v>3015000</v>
      </c>
      <c r="D78" s="34">
        <f t="shared" si="3"/>
        <v>186630</v>
      </c>
    </row>
    <row r="79" spans="1:7" ht="15" customHeight="1" x14ac:dyDescent="0.15">
      <c r="A79" s="33" t="s">
        <v>153</v>
      </c>
      <c r="B79" s="34">
        <v>2199678</v>
      </c>
      <c r="C79" s="34">
        <v>1921852</v>
      </c>
      <c r="D79" s="34">
        <f t="shared" si="3"/>
        <v>277826</v>
      </c>
    </row>
    <row r="80" spans="1:7" ht="15" customHeight="1" x14ac:dyDescent="0.15">
      <c r="A80" s="33" t="s">
        <v>154</v>
      </c>
      <c r="B80" s="34">
        <v>648000</v>
      </c>
      <c r="C80" s="34">
        <v>648000</v>
      </c>
      <c r="D80" s="34">
        <f>B80-C80</f>
        <v>0</v>
      </c>
    </row>
    <row r="81" spans="1:7" ht="15" customHeight="1" x14ac:dyDescent="0.15">
      <c r="A81" s="33" t="s">
        <v>155</v>
      </c>
      <c r="B81" s="34">
        <v>0</v>
      </c>
      <c r="C81" s="34">
        <v>498300</v>
      </c>
      <c r="D81" s="34">
        <f t="shared" si="3"/>
        <v>-498300</v>
      </c>
    </row>
    <row r="82" spans="1:7" ht="12" customHeight="1" x14ac:dyDescent="0.15">
      <c r="A82" s="33" t="s">
        <v>156</v>
      </c>
      <c r="B82" s="34">
        <v>137555</v>
      </c>
      <c r="C82" s="34">
        <v>102875</v>
      </c>
      <c r="D82" s="34">
        <f t="shared" si="3"/>
        <v>34680</v>
      </c>
    </row>
    <row r="83" spans="1:7" ht="9.75" hidden="1" customHeight="1" x14ac:dyDescent="0.15">
      <c r="A83" s="33" t="s">
        <v>157</v>
      </c>
      <c r="B83" s="34">
        <v>0</v>
      </c>
      <c r="C83" s="34">
        <v>0</v>
      </c>
      <c r="D83" s="34">
        <f t="shared" si="3"/>
        <v>0</v>
      </c>
    </row>
    <row r="84" spans="1:7" ht="15" customHeight="1" x14ac:dyDescent="0.15">
      <c r="A84" s="33" t="s">
        <v>158</v>
      </c>
      <c r="B84" s="34">
        <v>1026610</v>
      </c>
      <c r="C84" s="34">
        <v>1084581</v>
      </c>
      <c r="D84" s="34">
        <f t="shared" si="3"/>
        <v>-57971</v>
      </c>
    </row>
    <row r="85" spans="1:7" ht="15" customHeight="1" x14ac:dyDescent="0.15">
      <c r="A85" s="33" t="s">
        <v>159</v>
      </c>
      <c r="B85" s="34">
        <v>669320</v>
      </c>
      <c r="C85" s="34">
        <v>582735</v>
      </c>
      <c r="D85" s="34">
        <f t="shared" si="3"/>
        <v>86585</v>
      </c>
    </row>
    <row r="86" spans="1:7" ht="15" customHeight="1" x14ac:dyDescent="0.15">
      <c r="A86" s="33" t="s">
        <v>160</v>
      </c>
      <c r="B86" s="34">
        <v>16665</v>
      </c>
      <c r="C86" s="34">
        <v>126500</v>
      </c>
      <c r="D86" s="34">
        <f t="shared" si="3"/>
        <v>-109835</v>
      </c>
    </row>
    <row r="87" spans="1:7" ht="15" customHeight="1" x14ac:dyDescent="0.15">
      <c r="A87" s="33" t="s">
        <v>161</v>
      </c>
      <c r="B87" s="34">
        <v>143979</v>
      </c>
      <c r="C87" s="34">
        <v>145711</v>
      </c>
      <c r="D87" s="34">
        <f t="shared" si="3"/>
        <v>-1732</v>
      </c>
    </row>
    <row r="88" spans="1:7" ht="15" customHeight="1" x14ac:dyDescent="0.15">
      <c r="A88" s="33" t="s">
        <v>162</v>
      </c>
      <c r="B88" s="34">
        <v>2216071</v>
      </c>
      <c r="C88" s="34">
        <v>2065459</v>
      </c>
      <c r="D88" s="34">
        <f t="shared" si="3"/>
        <v>150612</v>
      </c>
    </row>
    <row r="89" spans="1:7" ht="15" customHeight="1" x14ac:dyDescent="0.15">
      <c r="A89" s="33" t="s">
        <v>163</v>
      </c>
      <c r="B89" s="34">
        <v>127798</v>
      </c>
      <c r="C89" s="34">
        <v>99948</v>
      </c>
      <c r="D89" s="34">
        <f t="shared" si="3"/>
        <v>27850</v>
      </c>
    </row>
    <row r="90" spans="1:7" ht="15" customHeight="1" x14ac:dyDescent="0.15">
      <c r="A90" s="33" t="s">
        <v>164</v>
      </c>
      <c r="B90" s="34">
        <v>12000</v>
      </c>
      <c r="C90" s="34">
        <v>169300</v>
      </c>
      <c r="D90" s="34">
        <f t="shared" si="3"/>
        <v>-157300</v>
      </c>
    </row>
    <row r="91" spans="1:7" ht="14.25" customHeight="1" x14ac:dyDescent="0.15">
      <c r="A91" s="33" t="s">
        <v>165</v>
      </c>
      <c r="B91" s="34">
        <v>76721</v>
      </c>
      <c r="C91" s="34">
        <v>371630</v>
      </c>
      <c r="D91" s="34">
        <f t="shared" ref="D91:D97" si="4">B91-C91</f>
        <v>-294909</v>
      </c>
    </row>
    <row r="92" spans="1:7" ht="15" hidden="1" customHeight="1" x14ac:dyDescent="0.15">
      <c r="A92" s="33" t="s">
        <v>198</v>
      </c>
      <c r="B92" s="34">
        <v>0</v>
      </c>
      <c r="C92" s="34">
        <v>0</v>
      </c>
      <c r="D92" s="34">
        <f t="shared" si="4"/>
        <v>0</v>
      </c>
    </row>
    <row r="93" spans="1:7" ht="15" customHeight="1" x14ac:dyDescent="0.15">
      <c r="A93" s="33" t="s">
        <v>68</v>
      </c>
      <c r="B93" s="31">
        <f>+B44+B71</f>
        <v>76420817</v>
      </c>
      <c r="C93" s="31">
        <v>57049331</v>
      </c>
      <c r="D93" s="31">
        <f t="shared" si="4"/>
        <v>19371486</v>
      </c>
      <c r="F93" s="28"/>
      <c r="G93" s="28"/>
    </row>
    <row r="94" spans="1:7" ht="14.25" customHeight="1" x14ac:dyDescent="0.15">
      <c r="A94" s="33" t="s">
        <v>67</v>
      </c>
      <c r="B94" s="31">
        <f>+B42-B93</f>
        <v>7198274</v>
      </c>
      <c r="C94" s="31">
        <v>-16709586</v>
      </c>
      <c r="D94" s="31">
        <f t="shared" si="4"/>
        <v>23907860</v>
      </c>
    </row>
    <row r="95" spans="1:7" ht="15" hidden="1" customHeight="1" x14ac:dyDescent="0.15">
      <c r="A95" s="33" t="s">
        <v>66</v>
      </c>
      <c r="B95" s="31">
        <v>0</v>
      </c>
      <c r="C95" s="31">
        <v>0</v>
      </c>
      <c r="D95" s="31">
        <f t="shared" si="4"/>
        <v>0</v>
      </c>
    </row>
    <row r="96" spans="1:7" ht="15" hidden="1" customHeight="1" x14ac:dyDescent="0.15">
      <c r="A96" s="33" t="s">
        <v>65</v>
      </c>
      <c r="B96" s="31">
        <v>0</v>
      </c>
      <c r="C96" s="31">
        <v>0</v>
      </c>
      <c r="D96" s="31">
        <f t="shared" si="4"/>
        <v>0</v>
      </c>
    </row>
    <row r="97" spans="1:7" ht="15" customHeight="1" x14ac:dyDescent="0.15">
      <c r="A97" s="33" t="s">
        <v>64</v>
      </c>
      <c r="B97" s="31">
        <f>B94+B96</f>
        <v>7198274</v>
      </c>
      <c r="C97" s="31">
        <v>-16709586</v>
      </c>
      <c r="D97" s="31">
        <f t="shared" si="4"/>
        <v>23907860</v>
      </c>
    </row>
    <row r="98" spans="1:7" ht="15" customHeight="1" x14ac:dyDescent="0.15">
      <c r="A98" s="33" t="s">
        <v>63</v>
      </c>
      <c r="B98" s="34"/>
      <c r="C98" s="34"/>
      <c r="D98" s="34"/>
    </row>
    <row r="99" spans="1:7" ht="15" customHeight="1" x14ac:dyDescent="0.15">
      <c r="A99" s="33" t="s">
        <v>62</v>
      </c>
      <c r="B99" s="34"/>
      <c r="C99" s="34"/>
      <c r="D99" s="34"/>
    </row>
    <row r="100" spans="1:7" ht="15" customHeight="1" x14ac:dyDescent="0.15">
      <c r="A100" s="33" t="s">
        <v>61</v>
      </c>
      <c r="B100" s="31">
        <v>0</v>
      </c>
      <c r="C100" s="31">
        <v>0</v>
      </c>
      <c r="D100" s="31">
        <f>B100-C100</f>
        <v>0</v>
      </c>
    </row>
    <row r="101" spans="1:7" ht="15" customHeight="1" x14ac:dyDescent="0.15">
      <c r="A101" s="33" t="s">
        <v>60</v>
      </c>
      <c r="B101" s="34"/>
      <c r="C101" s="34"/>
      <c r="D101" s="34"/>
    </row>
    <row r="102" spans="1:7" ht="15" customHeight="1" x14ac:dyDescent="0.15">
      <c r="A102" s="33" t="s">
        <v>59</v>
      </c>
      <c r="B102" s="31">
        <v>0</v>
      </c>
      <c r="C102" s="31">
        <v>0</v>
      </c>
      <c r="D102" s="31">
        <f t="shared" ref="D102:D108" si="5">B102-C102</f>
        <v>0</v>
      </c>
    </row>
    <row r="103" spans="1:7" ht="15" customHeight="1" x14ac:dyDescent="0.15">
      <c r="A103" s="33" t="s">
        <v>58</v>
      </c>
      <c r="B103" s="31">
        <f>B100-B102</f>
        <v>0</v>
      </c>
      <c r="C103" s="31">
        <v>0</v>
      </c>
      <c r="D103" s="31">
        <f t="shared" si="5"/>
        <v>0</v>
      </c>
    </row>
    <row r="104" spans="1:7" ht="15" customHeight="1" x14ac:dyDescent="0.15">
      <c r="A104" s="33" t="s">
        <v>57</v>
      </c>
      <c r="B104" s="31">
        <f>B97+B103</f>
        <v>7198274</v>
      </c>
      <c r="C104" s="31">
        <f>C97+C103</f>
        <v>-16709586</v>
      </c>
      <c r="D104" s="31">
        <f t="shared" si="5"/>
        <v>23907860</v>
      </c>
    </row>
    <row r="105" spans="1:7" ht="27.75" hidden="1" customHeight="1" x14ac:dyDescent="0.15">
      <c r="A105" s="33" t="s">
        <v>56</v>
      </c>
      <c r="B105" s="31"/>
      <c r="C105" s="31"/>
      <c r="D105" s="31">
        <f t="shared" si="5"/>
        <v>0</v>
      </c>
    </row>
    <row r="106" spans="1:7" ht="15" customHeight="1" x14ac:dyDescent="0.15">
      <c r="A106" s="33" t="s">
        <v>55</v>
      </c>
      <c r="B106" s="31">
        <f>+B104-B105</f>
        <v>7198274</v>
      </c>
      <c r="C106" s="31">
        <f>+C104-C105</f>
        <v>-16709586</v>
      </c>
      <c r="D106" s="31">
        <f t="shared" si="5"/>
        <v>23907860</v>
      </c>
      <c r="G106" s="28"/>
    </row>
    <row r="107" spans="1:7" ht="15" customHeight="1" x14ac:dyDescent="0.15">
      <c r="A107" s="33" t="s">
        <v>54</v>
      </c>
      <c r="B107" s="31">
        <v>82834607</v>
      </c>
      <c r="C107" s="31">
        <v>99544193</v>
      </c>
      <c r="D107" s="31">
        <f t="shared" si="5"/>
        <v>-16709586</v>
      </c>
    </row>
    <row r="108" spans="1:7" x14ac:dyDescent="0.15">
      <c r="A108" s="33" t="s">
        <v>53</v>
      </c>
      <c r="B108" s="31">
        <f>+B107+B106</f>
        <v>90032881</v>
      </c>
      <c r="C108" s="31">
        <f>+C107+C106</f>
        <v>82834607</v>
      </c>
      <c r="D108" s="31">
        <f t="shared" si="5"/>
        <v>7198274</v>
      </c>
    </row>
    <row r="109" spans="1:7" ht="15" customHeight="1" x14ac:dyDescent="0.15">
      <c r="A109" s="33" t="s">
        <v>52</v>
      </c>
      <c r="B109" s="34"/>
      <c r="C109" s="34"/>
      <c r="D109" s="34"/>
    </row>
    <row r="110" spans="1:7" ht="15" customHeight="1" x14ac:dyDescent="0.15">
      <c r="A110" s="33" t="s">
        <v>144</v>
      </c>
      <c r="B110" s="34">
        <v>0</v>
      </c>
      <c r="C110" s="34">
        <v>0</v>
      </c>
      <c r="D110" s="34">
        <f>+B110-C110</f>
        <v>0</v>
      </c>
      <c r="F110" s="28"/>
    </row>
    <row r="111" spans="1:7" ht="15" customHeight="1" x14ac:dyDescent="0.15">
      <c r="A111" s="33" t="s">
        <v>217</v>
      </c>
      <c r="B111" s="34">
        <v>0</v>
      </c>
      <c r="C111" s="34">
        <v>-1000000</v>
      </c>
      <c r="D111" s="34">
        <f>+B111-C111</f>
        <v>1000000</v>
      </c>
      <c r="F111" s="28"/>
    </row>
    <row r="112" spans="1:7" ht="15" customHeight="1" x14ac:dyDescent="0.15">
      <c r="A112" s="33" t="s">
        <v>51</v>
      </c>
      <c r="B112" s="31">
        <v>0</v>
      </c>
      <c r="C112" s="31">
        <v>0</v>
      </c>
      <c r="D112" s="31">
        <f>B112-C112</f>
        <v>0</v>
      </c>
    </row>
    <row r="113" spans="1:4" ht="15" customHeight="1" x14ac:dyDescent="0.15">
      <c r="A113" s="33" t="s">
        <v>50</v>
      </c>
      <c r="B113" s="31">
        <v>0</v>
      </c>
      <c r="C113" s="31">
        <v>1000000</v>
      </c>
      <c r="D113" s="31">
        <f>B113-C113</f>
        <v>-1000000</v>
      </c>
    </row>
    <row r="114" spans="1:4" ht="15" customHeight="1" x14ac:dyDescent="0.15">
      <c r="A114" s="33" t="s">
        <v>49</v>
      </c>
      <c r="B114" s="31">
        <f>SUM(B111:B113)</f>
        <v>0</v>
      </c>
      <c r="C114" s="31">
        <v>0</v>
      </c>
      <c r="D114" s="31">
        <f>B114-C114</f>
        <v>0</v>
      </c>
    </row>
    <row r="115" spans="1:4" ht="15" customHeight="1" x14ac:dyDescent="0.15">
      <c r="A115" s="32" t="s">
        <v>48</v>
      </c>
      <c r="B115" s="31">
        <f>B108+B114</f>
        <v>90032881</v>
      </c>
      <c r="C115" s="31">
        <v>82834607</v>
      </c>
      <c r="D115" s="31">
        <f>B115-C115</f>
        <v>7198274</v>
      </c>
    </row>
    <row r="116" spans="1:4" ht="15" customHeight="1" x14ac:dyDescent="0.15">
      <c r="A116" s="4"/>
      <c r="D116" s="30"/>
    </row>
    <row r="117" spans="1:4" x14ac:dyDescent="0.15">
      <c r="A117" s="4"/>
    </row>
    <row r="118" spans="1:4" x14ac:dyDescent="0.15">
      <c r="A118" s="4"/>
    </row>
    <row r="119" spans="1:4" x14ac:dyDescent="0.15">
      <c r="A119" s="4"/>
    </row>
    <row r="120" spans="1:4" x14ac:dyDescent="0.15">
      <c r="A120" s="4"/>
    </row>
    <row r="121" spans="1:4" x14ac:dyDescent="0.15">
      <c r="A121" s="4"/>
    </row>
    <row r="122" spans="1:4" x14ac:dyDescent="0.15">
      <c r="A122" s="4"/>
    </row>
    <row r="123" spans="1:4" x14ac:dyDescent="0.15">
      <c r="A123" s="4"/>
    </row>
    <row r="124" spans="1:4" x14ac:dyDescent="0.15">
      <c r="A124" s="4"/>
    </row>
    <row r="125" spans="1:4" x14ac:dyDescent="0.15">
      <c r="A125" s="4"/>
    </row>
    <row r="126" spans="1:4" x14ac:dyDescent="0.15">
      <c r="A126" s="4"/>
    </row>
    <row r="127" spans="1:4" x14ac:dyDescent="0.15">
      <c r="A127" s="4"/>
    </row>
    <row r="128" spans="1:4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  <row r="328" spans="1:1" x14ac:dyDescent="0.15">
      <c r="A328" s="4"/>
    </row>
    <row r="329" spans="1:1" x14ac:dyDescent="0.15">
      <c r="A329" s="4"/>
    </row>
    <row r="330" spans="1:1" x14ac:dyDescent="0.15">
      <c r="A330" s="4"/>
    </row>
    <row r="331" spans="1:1" x14ac:dyDescent="0.15">
      <c r="A331" s="4"/>
    </row>
    <row r="332" spans="1:1" x14ac:dyDescent="0.15">
      <c r="A332" s="4"/>
    </row>
    <row r="333" spans="1:1" x14ac:dyDescent="0.15">
      <c r="A333" s="4"/>
    </row>
    <row r="334" spans="1:1" x14ac:dyDescent="0.15">
      <c r="A334" s="4"/>
    </row>
    <row r="335" spans="1:1" x14ac:dyDescent="0.15">
      <c r="A335" s="4"/>
    </row>
    <row r="336" spans="1:1" x14ac:dyDescent="0.15">
      <c r="A336" s="4"/>
    </row>
    <row r="337" spans="1:1" x14ac:dyDescent="0.15">
      <c r="A337" s="4"/>
    </row>
    <row r="338" spans="1:1" x14ac:dyDescent="0.15">
      <c r="A338" s="4"/>
    </row>
    <row r="339" spans="1:1" x14ac:dyDescent="0.15">
      <c r="A339" s="4"/>
    </row>
    <row r="340" spans="1:1" x14ac:dyDescent="0.15">
      <c r="A340" s="4"/>
    </row>
    <row r="341" spans="1:1" x14ac:dyDescent="0.15">
      <c r="A341" s="4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scale="97" firstPageNumber="3" fitToHeight="2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2"/>
  <sheetViews>
    <sheetView zoomScale="130" zoomScaleNormal="130" workbookViewId="0">
      <selection activeCell="H30" sqref="H30:I30"/>
    </sheetView>
  </sheetViews>
  <sheetFormatPr defaultColWidth="9" defaultRowHeight="18" customHeight="1" x14ac:dyDescent="0.15"/>
  <cols>
    <col min="1" max="1" width="4.375" style="39" customWidth="1"/>
    <col min="2" max="2" width="16.375" style="39" customWidth="1"/>
    <col min="3" max="3" width="11" style="39" customWidth="1"/>
    <col min="4" max="9" width="9" style="39"/>
    <col min="10" max="10" width="9" style="39" customWidth="1"/>
    <col min="11" max="16384" width="9" style="39"/>
  </cols>
  <sheetData>
    <row r="1" spans="1:23" ht="18.75" x14ac:dyDescent="0.15">
      <c r="A1" s="117" t="s">
        <v>90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23" ht="18" customHeight="1" x14ac:dyDescent="0.15">
      <c r="A2" s="50"/>
      <c r="B2" s="49"/>
      <c r="C2" s="49"/>
      <c r="D2" s="49"/>
      <c r="E2" s="49"/>
      <c r="F2" s="49"/>
      <c r="G2" s="49"/>
      <c r="H2" s="49"/>
      <c r="I2" s="49"/>
      <c r="J2" s="49"/>
    </row>
    <row r="3" spans="1:23" s="48" customFormat="1" ht="6.75" customHeight="1" x14ac:dyDescent="0.15"/>
    <row r="4" spans="1:23" s="40" customFormat="1" ht="15" customHeight="1" x14ac:dyDescent="0.15">
      <c r="A4" s="4" t="s">
        <v>89</v>
      </c>
    </row>
    <row r="5" spans="1:23" s="40" customFormat="1" ht="15" customHeight="1" x14ac:dyDescent="0.15">
      <c r="A5" s="4" t="s">
        <v>88</v>
      </c>
    </row>
    <row r="6" spans="1:23" ht="15" customHeight="1" x14ac:dyDescent="0.15">
      <c r="B6" s="47"/>
      <c r="C6" s="47"/>
      <c r="D6" s="47"/>
      <c r="E6" s="47"/>
      <c r="F6" s="47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8" customHeight="1" x14ac:dyDescent="0.15">
      <c r="A7" s="46" t="s">
        <v>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5" customHeight="1" x14ac:dyDescent="0.15">
      <c r="A9" s="40" t="s">
        <v>149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R9" s="40"/>
      <c r="S9" s="40"/>
      <c r="T9" s="40"/>
      <c r="U9" s="40"/>
      <c r="V9" s="40"/>
      <c r="W9" s="40"/>
    </row>
    <row r="10" spans="1:23" ht="15" customHeight="1" x14ac:dyDescent="0.15">
      <c r="A10" s="40"/>
      <c r="B10" s="40" t="s">
        <v>150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R10" s="40"/>
      <c r="S10" s="40"/>
      <c r="T10" s="40"/>
      <c r="U10" s="40"/>
      <c r="V10" s="40"/>
      <c r="W10" s="40"/>
    </row>
    <row r="11" spans="1:23" ht="15" customHeight="1" x14ac:dyDescent="0.15">
      <c r="A11" s="40"/>
      <c r="B11" s="40" t="s">
        <v>166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R11" s="40"/>
      <c r="S11" s="40"/>
      <c r="T11" s="40"/>
      <c r="U11" s="40"/>
      <c r="V11" s="40"/>
      <c r="W11" s="40"/>
    </row>
    <row r="12" spans="1:23" ht="15" customHeight="1" x14ac:dyDescent="0.15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" customHeight="1" x14ac:dyDescent="0.15">
      <c r="A13" s="40" t="s">
        <v>218</v>
      </c>
      <c r="B13" s="40" t="s">
        <v>219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" customHeight="1" x14ac:dyDescent="0.15">
      <c r="A14" s="40"/>
      <c r="B14" s="40" t="s">
        <v>220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5" customHeight="1" x14ac:dyDescent="0.15">
      <c r="A16" s="40" t="s">
        <v>207</v>
      </c>
      <c r="B16" s="40"/>
      <c r="C16" s="40"/>
      <c r="D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5" customHeight="1" x14ac:dyDescent="0.15">
      <c r="A17" s="40"/>
      <c r="B17" s="40" t="s">
        <v>86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5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8" customHeight="1" x14ac:dyDescent="0.15">
      <c r="A19" s="44" t="s">
        <v>177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" customHeight="1" x14ac:dyDescent="0.15">
      <c r="A20" s="44"/>
      <c r="B20" s="40" t="s">
        <v>178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5" customHeight="1" x14ac:dyDescent="0.15">
      <c r="A21" s="44"/>
      <c r="B21" s="40"/>
      <c r="C21" s="40"/>
      <c r="D21" s="40"/>
      <c r="E21" s="40"/>
      <c r="F21" s="40"/>
      <c r="G21" s="40"/>
      <c r="H21" s="40"/>
      <c r="I21" s="40"/>
      <c r="J21" s="40"/>
      <c r="K21" s="45" t="s">
        <v>169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5" customHeight="1" x14ac:dyDescent="0.15">
      <c r="A22" s="40"/>
      <c r="B22" s="94" t="s">
        <v>170</v>
      </c>
      <c r="C22" s="95"/>
      <c r="D22" s="94" t="s">
        <v>179</v>
      </c>
      <c r="E22" s="95"/>
      <c r="F22" s="104" t="s">
        <v>180</v>
      </c>
      <c r="G22" s="105"/>
      <c r="H22" s="104" t="s">
        <v>181</v>
      </c>
      <c r="I22" s="105"/>
      <c r="J22" s="94" t="s">
        <v>173</v>
      </c>
      <c r="K22" s="95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5" customHeight="1" x14ac:dyDescent="0.15">
      <c r="A23" s="40"/>
      <c r="B23" s="96"/>
      <c r="C23" s="97"/>
      <c r="D23" s="96"/>
      <c r="E23" s="97"/>
      <c r="F23" s="106"/>
      <c r="G23" s="107"/>
      <c r="H23" s="106"/>
      <c r="I23" s="107"/>
      <c r="J23" s="96"/>
      <c r="K23" s="97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5" customHeight="1" x14ac:dyDescent="0.15">
      <c r="A24" s="40"/>
      <c r="B24" s="61" t="s">
        <v>182</v>
      </c>
      <c r="C24" s="41"/>
      <c r="D24" s="83"/>
      <c r="E24" s="84"/>
      <c r="F24" s="83"/>
      <c r="G24" s="84"/>
      <c r="H24" s="85"/>
      <c r="I24" s="86"/>
      <c r="J24" s="83"/>
      <c r="K24" s="84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15">
      <c r="A25" s="40"/>
      <c r="B25" s="102" t="s">
        <v>183</v>
      </c>
      <c r="C25" s="103"/>
      <c r="D25" s="87">
        <v>18786889</v>
      </c>
      <c r="E25" s="88"/>
      <c r="F25" s="98">
        <v>0</v>
      </c>
      <c r="G25" s="99"/>
      <c r="H25" s="98">
        <v>0</v>
      </c>
      <c r="I25" s="99"/>
      <c r="J25" s="87">
        <f t="shared" ref="J25:J29" si="0">+D25+F25-H25</f>
        <v>18786889</v>
      </c>
      <c r="K25" s="88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15">
      <c r="A26" s="40"/>
      <c r="B26" s="102" t="s">
        <v>184</v>
      </c>
      <c r="C26" s="103"/>
      <c r="D26" s="87">
        <v>2522000</v>
      </c>
      <c r="E26" s="88"/>
      <c r="F26" s="98">
        <v>0</v>
      </c>
      <c r="G26" s="99"/>
      <c r="H26" s="98">
        <v>0</v>
      </c>
      <c r="I26" s="99"/>
      <c r="J26" s="87">
        <f t="shared" si="0"/>
        <v>2522000</v>
      </c>
      <c r="K26" s="88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A27" s="40"/>
      <c r="B27" s="102"/>
      <c r="C27" s="103"/>
      <c r="D27" s="87"/>
      <c r="E27" s="88"/>
      <c r="F27" s="98"/>
      <c r="G27" s="99"/>
      <c r="H27" s="98"/>
      <c r="I27" s="99"/>
      <c r="J27" s="87"/>
      <c r="K27" s="88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15" customHeight="1" x14ac:dyDescent="0.15">
      <c r="A28" s="40"/>
      <c r="B28" s="102" t="s">
        <v>185</v>
      </c>
      <c r="C28" s="103"/>
      <c r="D28" s="87"/>
      <c r="E28" s="88"/>
      <c r="F28" s="98"/>
      <c r="G28" s="99"/>
      <c r="H28" s="98"/>
      <c r="I28" s="99"/>
      <c r="J28" s="87">
        <f t="shared" si="0"/>
        <v>0</v>
      </c>
      <c r="K28" s="88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" customHeight="1" x14ac:dyDescent="0.15">
      <c r="A29" s="40"/>
      <c r="B29" s="102" t="s">
        <v>188</v>
      </c>
      <c r="C29" s="103"/>
      <c r="D29" s="87">
        <v>0</v>
      </c>
      <c r="E29" s="88"/>
      <c r="F29" s="98">
        <v>0</v>
      </c>
      <c r="G29" s="99"/>
      <c r="H29" s="98">
        <v>0</v>
      </c>
      <c r="I29" s="99"/>
      <c r="J29" s="87">
        <f t="shared" si="0"/>
        <v>0</v>
      </c>
      <c r="K29" s="88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15" customHeight="1" x14ac:dyDescent="0.15">
      <c r="B30" s="100" t="s">
        <v>176</v>
      </c>
      <c r="C30" s="101"/>
      <c r="D30" s="81">
        <f>SUM(D25:E29)</f>
        <v>21308889</v>
      </c>
      <c r="E30" s="82"/>
      <c r="F30" s="81">
        <f>SUM(F25:G29)</f>
        <v>0</v>
      </c>
      <c r="G30" s="82"/>
      <c r="H30" s="81">
        <f>SUM(H25:I29)</f>
        <v>0</v>
      </c>
      <c r="I30" s="82"/>
      <c r="J30" s="81">
        <f>SUM(J25:K29)</f>
        <v>21308889</v>
      </c>
      <c r="K30" s="82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s="40" customFormat="1" ht="15" customHeight="1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23" s="40" customFormat="1" ht="15" customHeight="1" x14ac:dyDescent="0.15">
      <c r="A32" s="44" t="s">
        <v>189</v>
      </c>
      <c r="L32" s="39"/>
    </row>
    <row r="33" spans="1:12" s="40" customFormat="1" ht="15" customHeight="1" x14ac:dyDescent="0.15">
      <c r="A33" s="44"/>
      <c r="B33" s="40" t="s">
        <v>190</v>
      </c>
      <c r="L33" s="39"/>
    </row>
    <row r="34" spans="1:12" s="40" customFormat="1" ht="15" customHeight="1" x14ac:dyDescent="0.15">
      <c r="A34" s="44"/>
      <c r="I34" s="43"/>
      <c r="J34" s="43"/>
      <c r="K34" s="43" t="s">
        <v>169</v>
      </c>
      <c r="L34" s="39"/>
    </row>
    <row r="35" spans="1:12" s="40" customFormat="1" ht="15" customHeight="1" x14ac:dyDescent="0.15">
      <c r="B35" s="94" t="s">
        <v>170</v>
      </c>
      <c r="C35" s="95"/>
      <c r="D35" s="94" t="s">
        <v>173</v>
      </c>
      <c r="E35" s="95"/>
      <c r="F35" s="89" t="s">
        <v>191</v>
      </c>
      <c r="G35" s="90"/>
      <c r="H35" s="89" t="s">
        <v>192</v>
      </c>
      <c r="I35" s="90"/>
      <c r="J35" s="94" t="s">
        <v>193</v>
      </c>
      <c r="K35" s="95"/>
      <c r="L35" s="39"/>
    </row>
    <row r="36" spans="1:12" s="40" customFormat="1" ht="15" customHeight="1" x14ac:dyDescent="0.15">
      <c r="B36" s="96"/>
      <c r="C36" s="97"/>
      <c r="D36" s="96"/>
      <c r="E36" s="97"/>
      <c r="F36" s="91"/>
      <c r="G36" s="92"/>
      <c r="H36" s="91"/>
      <c r="I36" s="92"/>
      <c r="J36" s="96"/>
      <c r="K36" s="97"/>
      <c r="L36" s="39"/>
    </row>
    <row r="37" spans="1:12" s="40" customFormat="1" ht="15" customHeight="1" x14ac:dyDescent="0.15">
      <c r="B37" s="61" t="s">
        <v>182</v>
      </c>
      <c r="C37" s="41"/>
      <c r="D37" s="83"/>
      <c r="E37" s="84"/>
      <c r="F37" s="83"/>
      <c r="G37" s="93"/>
      <c r="H37" s="83"/>
      <c r="I37" s="84"/>
      <c r="J37" s="83"/>
      <c r="K37" s="84"/>
      <c r="L37" s="39"/>
    </row>
    <row r="38" spans="1:12" s="40" customFormat="1" ht="15" customHeight="1" x14ac:dyDescent="0.15">
      <c r="B38" s="102" t="s">
        <v>194</v>
      </c>
      <c r="C38" s="103"/>
      <c r="D38" s="87">
        <f>+J25</f>
        <v>18786889</v>
      </c>
      <c r="E38" s="88"/>
      <c r="F38" s="110" t="s">
        <v>195</v>
      </c>
      <c r="G38" s="111"/>
      <c r="H38" s="115">
        <f t="shared" ref="H38:H39" si="1">+D38</f>
        <v>18786889</v>
      </c>
      <c r="I38" s="116"/>
      <c r="J38" s="112" t="s">
        <v>195</v>
      </c>
      <c r="K38" s="113"/>
      <c r="L38" s="39"/>
    </row>
    <row r="39" spans="1:12" s="40" customFormat="1" ht="15" customHeight="1" x14ac:dyDescent="0.15">
      <c r="B39" s="102" t="s">
        <v>184</v>
      </c>
      <c r="C39" s="103"/>
      <c r="D39" s="87">
        <f>+J26</f>
        <v>2522000</v>
      </c>
      <c r="E39" s="88"/>
      <c r="F39" s="110" t="s">
        <v>195</v>
      </c>
      <c r="G39" s="111"/>
      <c r="H39" s="115">
        <f t="shared" si="1"/>
        <v>2522000</v>
      </c>
      <c r="I39" s="116"/>
      <c r="J39" s="112" t="s">
        <v>195</v>
      </c>
      <c r="K39" s="113"/>
      <c r="L39" s="39"/>
    </row>
    <row r="40" spans="1:12" s="40" customFormat="1" ht="15" customHeight="1" x14ac:dyDescent="0.15">
      <c r="B40" s="102"/>
      <c r="C40" s="103"/>
      <c r="D40" s="87"/>
      <c r="E40" s="88"/>
      <c r="F40" s="110"/>
      <c r="G40" s="111"/>
      <c r="H40" s="115"/>
      <c r="I40" s="116"/>
      <c r="J40" s="112"/>
      <c r="K40" s="113"/>
      <c r="L40" s="39"/>
    </row>
    <row r="41" spans="1:12" s="40" customFormat="1" ht="15" customHeight="1" x14ac:dyDescent="0.15">
      <c r="B41" s="102" t="s">
        <v>185</v>
      </c>
      <c r="C41" s="103"/>
      <c r="D41" s="87"/>
      <c r="E41" s="88"/>
      <c r="F41" s="110"/>
      <c r="G41" s="111"/>
      <c r="H41" s="115"/>
      <c r="I41" s="116"/>
      <c r="J41" s="112"/>
      <c r="K41" s="113"/>
      <c r="L41" s="39"/>
    </row>
    <row r="42" spans="1:12" s="40" customFormat="1" ht="15" customHeight="1" x14ac:dyDescent="0.15">
      <c r="B42" s="102" t="s">
        <v>188</v>
      </c>
      <c r="C42" s="103"/>
      <c r="D42" s="87">
        <f>+J29</f>
        <v>0</v>
      </c>
      <c r="E42" s="88"/>
      <c r="F42" s="110" t="s">
        <v>195</v>
      </c>
      <c r="G42" s="111"/>
      <c r="H42" s="110" t="s">
        <v>195</v>
      </c>
      <c r="I42" s="111"/>
      <c r="J42" s="112" t="s">
        <v>195</v>
      </c>
      <c r="K42" s="113"/>
      <c r="L42" s="39"/>
    </row>
    <row r="43" spans="1:12" s="40" customFormat="1" ht="15" customHeight="1" x14ac:dyDescent="0.15">
      <c r="A43" s="39"/>
      <c r="B43" s="100" t="s">
        <v>176</v>
      </c>
      <c r="C43" s="114"/>
      <c r="D43" s="81">
        <f>SUM(D38:E42)</f>
        <v>21308889</v>
      </c>
      <c r="E43" s="82"/>
      <c r="F43" s="108">
        <f>SUM(F38:G42)</f>
        <v>0</v>
      </c>
      <c r="G43" s="109"/>
      <c r="H43" s="108">
        <f>SUM(H38:I42)</f>
        <v>21308889</v>
      </c>
      <c r="I43" s="109"/>
      <c r="J43" s="108">
        <f>SUM(J38:K42)</f>
        <v>0</v>
      </c>
      <c r="K43" s="109"/>
      <c r="L43" s="39"/>
    </row>
    <row r="44" spans="1:12" ht="15" customHeight="1" x14ac:dyDescent="0.15">
      <c r="F44" s="60"/>
    </row>
    <row r="45" spans="1:12" ht="18" customHeight="1" x14ac:dyDescent="0.15">
      <c r="A45" s="53" t="s">
        <v>167</v>
      </c>
      <c r="B45" s="53"/>
      <c r="C45" s="52"/>
      <c r="D45" s="52"/>
      <c r="E45" s="52"/>
      <c r="F45" s="52"/>
    </row>
    <row r="46" spans="1:12" ht="15" customHeight="1" x14ac:dyDescent="0.15">
      <c r="A46" s="53"/>
      <c r="B46" s="52" t="s">
        <v>168</v>
      </c>
      <c r="C46" s="52"/>
      <c r="D46" s="52"/>
      <c r="E46" s="52"/>
      <c r="F46" s="52"/>
    </row>
    <row r="47" spans="1:12" ht="15" customHeight="1" x14ac:dyDescent="0.15">
      <c r="A47" s="44"/>
      <c r="B47" s="40"/>
      <c r="C47" s="40"/>
      <c r="D47" s="40"/>
      <c r="E47" s="40"/>
      <c r="F47" s="40"/>
      <c r="G47" s="40"/>
      <c r="H47" s="40"/>
      <c r="I47" s="45" t="s">
        <v>169</v>
      </c>
    </row>
    <row r="48" spans="1:12" ht="15" customHeight="1" x14ac:dyDescent="0.15">
      <c r="B48" s="94" t="s">
        <v>170</v>
      </c>
      <c r="C48" s="95"/>
      <c r="D48" s="94" t="s">
        <v>171</v>
      </c>
      <c r="E48" s="95"/>
      <c r="F48" s="104" t="s">
        <v>172</v>
      </c>
      <c r="G48" s="105"/>
      <c r="H48" s="94" t="s">
        <v>173</v>
      </c>
      <c r="I48" s="95"/>
    </row>
    <row r="49" spans="2:14" ht="15" customHeight="1" x14ac:dyDescent="0.15">
      <c r="B49" s="96"/>
      <c r="C49" s="97"/>
      <c r="D49" s="96"/>
      <c r="E49" s="97"/>
      <c r="F49" s="106"/>
      <c r="G49" s="107"/>
      <c r="H49" s="96"/>
      <c r="I49" s="97"/>
    </row>
    <row r="50" spans="2:14" ht="15" customHeight="1" x14ac:dyDescent="0.15">
      <c r="B50" s="61" t="s">
        <v>174</v>
      </c>
      <c r="C50" s="41"/>
      <c r="D50" s="42"/>
      <c r="E50" s="42"/>
      <c r="F50" s="62"/>
      <c r="G50" s="63"/>
      <c r="H50" s="62"/>
      <c r="I50" s="63"/>
    </row>
    <row r="51" spans="2:14" ht="15" customHeight="1" x14ac:dyDescent="0.15">
      <c r="B51" s="102" t="s">
        <v>175</v>
      </c>
      <c r="C51" s="103"/>
      <c r="D51" s="87">
        <v>3240000</v>
      </c>
      <c r="E51" s="88"/>
      <c r="F51" s="98">
        <v>3240000</v>
      </c>
      <c r="G51" s="99"/>
      <c r="H51" s="87">
        <f>+D51-F51</f>
        <v>0</v>
      </c>
      <c r="I51" s="88"/>
      <c r="N51" s="65"/>
    </row>
    <row r="52" spans="2:14" ht="15" customHeight="1" x14ac:dyDescent="0.15">
      <c r="B52" s="100" t="s">
        <v>176</v>
      </c>
      <c r="C52" s="101"/>
      <c r="D52" s="81">
        <f>SUM(D51:E51)</f>
        <v>3240000</v>
      </c>
      <c r="E52" s="82"/>
      <c r="F52" s="81">
        <f>SUM(F51:G51)</f>
        <v>3240000</v>
      </c>
      <c r="G52" s="82"/>
      <c r="H52" s="81">
        <f>SUM(H51:I51)</f>
        <v>0</v>
      </c>
      <c r="I52" s="82"/>
    </row>
    <row r="55" spans="2:14" ht="18" customHeight="1" x14ac:dyDescent="0.15">
      <c r="H55" s="67"/>
      <c r="I55" s="67"/>
      <c r="J55" s="67"/>
      <c r="K55" s="67"/>
      <c r="L55" s="67"/>
    </row>
    <row r="56" spans="2:14" ht="18" customHeight="1" x14ac:dyDescent="0.15">
      <c r="H56" s="67"/>
      <c r="I56" s="67"/>
      <c r="J56" s="67"/>
      <c r="K56" s="67"/>
      <c r="L56" s="67"/>
    </row>
    <row r="57" spans="2:14" ht="18" customHeight="1" x14ac:dyDescent="0.15">
      <c r="H57" s="67"/>
      <c r="I57" s="67"/>
      <c r="J57" s="67"/>
      <c r="K57" s="67"/>
      <c r="L57" s="67"/>
    </row>
    <row r="58" spans="2:14" ht="18" customHeight="1" x14ac:dyDescent="0.15">
      <c r="H58" s="67"/>
      <c r="I58" s="67"/>
      <c r="J58" s="67"/>
      <c r="K58" s="67"/>
      <c r="L58" s="67"/>
    </row>
    <row r="59" spans="2:14" ht="18" customHeight="1" x14ac:dyDescent="0.15">
      <c r="H59" s="67"/>
      <c r="I59" s="67"/>
      <c r="J59" s="67"/>
      <c r="K59" s="67"/>
      <c r="L59" s="67"/>
    </row>
    <row r="60" spans="2:14" ht="18" customHeight="1" x14ac:dyDescent="0.15">
      <c r="H60" s="67"/>
      <c r="I60" s="67"/>
      <c r="J60" s="67"/>
      <c r="K60" s="67"/>
      <c r="L60" s="67"/>
    </row>
    <row r="61" spans="2:14" ht="18" customHeight="1" x14ac:dyDescent="0.15">
      <c r="H61" s="67"/>
      <c r="I61" s="67"/>
      <c r="J61" s="67"/>
      <c r="K61" s="67"/>
      <c r="L61" s="67"/>
    </row>
    <row r="62" spans="2:14" ht="18" customHeight="1" x14ac:dyDescent="0.15">
      <c r="H62" s="67"/>
      <c r="I62" s="67"/>
      <c r="J62" s="67"/>
      <c r="K62" s="67"/>
      <c r="L62" s="67"/>
    </row>
  </sheetData>
  <mergeCells count="91">
    <mergeCell ref="B26:C26"/>
    <mergeCell ref="D26:E26"/>
    <mergeCell ref="F26:G26"/>
    <mergeCell ref="F27:G27"/>
    <mergeCell ref="B28:C28"/>
    <mergeCell ref="D28:E28"/>
    <mergeCell ref="F28:G28"/>
    <mergeCell ref="H27:I27"/>
    <mergeCell ref="J26:K26"/>
    <mergeCell ref="A1:K1"/>
    <mergeCell ref="J25:K25"/>
    <mergeCell ref="H22:I23"/>
    <mergeCell ref="H25:I25"/>
    <mergeCell ref="J22:K23"/>
    <mergeCell ref="B22:C23"/>
    <mergeCell ref="D22:E23"/>
    <mergeCell ref="B25:C25"/>
    <mergeCell ref="D25:E25"/>
    <mergeCell ref="F25:G25"/>
    <mergeCell ref="F22:G23"/>
    <mergeCell ref="H26:I26"/>
    <mergeCell ref="B27:C27"/>
    <mergeCell ref="D27:E27"/>
    <mergeCell ref="H38:I38"/>
    <mergeCell ref="J38:K38"/>
    <mergeCell ref="H39:I39"/>
    <mergeCell ref="H41:I41"/>
    <mergeCell ref="B35:C36"/>
    <mergeCell ref="D35:E36"/>
    <mergeCell ref="B40:C40"/>
    <mergeCell ref="D40:E40"/>
    <mergeCell ref="F40:G40"/>
    <mergeCell ref="B39:C39"/>
    <mergeCell ref="D39:E39"/>
    <mergeCell ref="F39:G39"/>
    <mergeCell ref="J39:K39"/>
    <mergeCell ref="J40:K40"/>
    <mergeCell ref="H40:I40"/>
    <mergeCell ref="B38:C38"/>
    <mergeCell ref="D38:E38"/>
    <mergeCell ref="F38:G38"/>
    <mergeCell ref="B41:C41"/>
    <mergeCell ref="D41:E41"/>
    <mergeCell ref="F41:G41"/>
    <mergeCell ref="J43:K43"/>
    <mergeCell ref="H42:I42"/>
    <mergeCell ref="J42:K42"/>
    <mergeCell ref="J41:K41"/>
    <mergeCell ref="B42:C42"/>
    <mergeCell ref="D42:E42"/>
    <mergeCell ref="F42:G42"/>
    <mergeCell ref="B43:C43"/>
    <mergeCell ref="D43:E43"/>
    <mergeCell ref="F43:G43"/>
    <mergeCell ref="H43:I43"/>
    <mergeCell ref="B52:C52"/>
    <mergeCell ref="D52:E52"/>
    <mergeCell ref="F52:G52"/>
    <mergeCell ref="H52:I52"/>
    <mergeCell ref="B48:C49"/>
    <mergeCell ref="D48:E49"/>
    <mergeCell ref="F48:G49"/>
    <mergeCell ref="H48:I49"/>
    <mergeCell ref="B51:C51"/>
    <mergeCell ref="D51:E51"/>
    <mergeCell ref="F51:G51"/>
    <mergeCell ref="H51:I51"/>
    <mergeCell ref="H29:I29"/>
    <mergeCell ref="B30:C30"/>
    <mergeCell ref="D30:E30"/>
    <mergeCell ref="F30:G30"/>
    <mergeCell ref="H30:I30"/>
    <mergeCell ref="B29:C29"/>
    <mergeCell ref="D29:E29"/>
    <mergeCell ref="F29:G29"/>
    <mergeCell ref="J30:K30"/>
    <mergeCell ref="H37:I37"/>
    <mergeCell ref="J37:K37"/>
    <mergeCell ref="D37:E37"/>
    <mergeCell ref="D24:E24"/>
    <mergeCell ref="F24:G24"/>
    <mergeCell ref="H24:I24"/>
    <mergeCell ref="J24:K24"/>
    <mergeCell ref="J29:K29"/>
    <mergeCell ref="F35:G36"/>
    <mergeCell ref="F37:G37"/>
    <mergeCell ref="J35:K36"/>
    <mergeCell ref="H35:I36"/>
    <mergeCell ref="J28:K28"/>
    <mergeCell ref="H28:I28"/>
    <mergeCell ref="J27:K27"/>
  </mergeCells>
  <phoneticPr fontId="7"/>
  <pageMargins left="0.70866141732283472" right="0.39370078740157483" top="0.98425196850393704" bottom="0.19685039370078741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2"/>
  <sheetViews>
    <sheetView tabSelected="1" zoomScaleNormal="100" workbookViewId="0">
      <selection activeCell="AJ12" sqref="AJ12"/>
    </sheetView>
  </sheetViews>
  <sheetFormatPr defaultColWidth="9" defaultRowHeight="13.5" x14ac:dyDescent="0.15"/>
  <cols>
    <col min="1" max="35" width="3.5" style="51" customWidth="1"/>
    <col min="36" max="16384" width="9" style="51"/>
  </cols>
  <sheetData>
    <row r="1" spans="1:35" ht="18.75" x14ac:dyDescent="0.15">
      <c r="A1" s="120" t="s">
        <v>120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57"/>
      <c r="AC1" s="57"/>
      <c r="AD1" s="57"/>
      <c r="AE1" s="57"/>
      <c r="AF1" s="57"/>
      <c r="AG1" s="57"/>
      <c r="AH1" s="57"/>
      <c r="AI1" s="54"/>
    </row>
    <row r="2" spans="1:35" ht="18.75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4"/>
    </row>
    <row r="3" spans="1:35" ht="18.75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4"/>
    </row>
    <row r="4" spans="1:35" ht="18" customHeight="1" x14ac:dyDescent="0.15">
      <c r="A4" s="54" t="s">
        <v>119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5" ht="18" customHeight="1" x14ac:dyDescent="0.15">
      <c r="A5" s="54"/>
      <c r="B5" s="54" t="s">
        <v>118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5" ht="18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18" customHeight="1" x14ac:dyDescent="0.15">
      <c r="A7" s="54" t="s">
        <v>117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5" ht="18" customHeight="1" x14ac:dyDescent="0.15">
      <c r="A8" s="54"/>
      <c r="B8" s="54" t="s">
        <v>128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5" ht="18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x14ac:dyDescent="0.1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</sheetData>
  <mergeCells count="1">
    <mergeCell ref="A1:AA1"/>
  </mergeCells>
  <phoneticPr fontId="7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義 松川</cp:lastModifiedBy>
  <cp:lastPrinted>2023-04-26T11:12:13Z</cp:lastPrinted>
  <dcterms:created xsi:type="dcterms:W3CDTF">2013-01-16T08:57:52Z</dcterms:created>
  <dcterms:modified xsi:type="dcterms:W3CDTF">2024-07-03T04:19:54Z</dcterms:modified>
</cp:coreProperties>
</file>